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H:\rozp 2024\přímé zadání KÚ 2024\příloha metodiky 2024\"/>
    </mc:Choice>
  </mc:AlternateContent>
  <xr:revisionPtr revIDLastSave="0" documentId="13_ncr:1_{21F3B29D-A200-4041-860B-A2258FD2A756}" xr6:coauthVersionLast="47" xr6:coauthVersionMax="47" xr10:uidLastSave="{00000000-0000-0000-0000-000000000000}"/>
  <bookViews>
    <workbookView xWindow="-120" yWindow="-120" windowWidth="29040" windowHeight="15840" xr2:uid="{00000000-000D-0000-FFFF-FFFF00000000}"/>
  </bookViews>
  <sheets>
    <sheet name="rekapitulace pro r. 2024" sheetId="1" r:id="rId1"/>
    <sheet name="List3" sheetId="3" r:id="rId2"/>
  </sheets>
  <definedNames>
    <definedName name="_xlnm._FilterDatabase" localSheetId="0" hidden="1">'rekapitulace pro r. 2024'!$A$4:$BE$147</definedName>
    <definedName name="_xlnm.Print_Titles" localSheetId="0">'rekapitulace pro r. 2024'!$A:$C,'rekapitulace pro r. 2024'!$1:$4</definedName>
    <definedName name="Z_018CDF41_8BF5_4F05_8A53_E19031C5DF43_.wvu.FilterData" localSheetId="0" hidden="1">'rekapitulace pro r. 2024'!$C$4:$BA$153</definedName>
    <definedName name="Z_01C4A12D_706F_4B95_A147_3F76A993097D_.wvu.FilterData" localSheetId="0" hidden="1">'rekapitulace pro r. 2024'!$C$4:$BA$153</definedName>
    <definedName name="Z_01C4A12D_706F_4B95_A147_3F76A993097D_.wvu.PrintTitles" localSheetId="0" hidden="1">'rekapitulace pro r. 2024'!$A:$B,'rekapitulace pro r. 2024'!$1:$4</definedName>
    <definedName name="Z_01D60DC3_83D1_477F_8CB2_FBED2B4E102A_.wvu.FilterData" localSheetId="0" hidden="1">'rekapitulace pro r. 2024'!$A$2:$BE$150</definedName>
    <definedName name="Z_0263CF08_90AC_4AC9_862E_CEFB145CFCA9_.wvu.FilterData" localSheetId="0" hidden="1">'rekapitulace pro r. 2024'!$A$2:$BE$150</definedName>
    <definedName name="Z_02919911_0D79_41BC_AEA7_B810DB1A0719_.wvu.FilterData" localSheetId="0" hidden="1">'rekapitulace pro r. 2024'!$C$4:$BA$153</definedName>
    <definedName name="Z_02D89CA2_16DE_400D_A339_4442AE86F9A6_.wvu.FilterData" localSheetId="0" hidden="1">'rekapitulace pro r. 2024'!$C$4:$BE$150</definedName>
    <definedName name="Z_04917EA0_AEB4_44DB_A74D_B68FB737E1D8_.wvu.Cols" localSheetId="0" hidden="1">'rekapitulace pro r. 2024'!#REF!</definedName>
    <definedName name="Z_04917EA0_AEB4_44DB_A74D_B68FB737E1D8_.wvu.FilterData" localSheetId="0" hidden="1">'rekapitulace pro r. 2024'!$C$4:$BA$153</definedName>
    <definedName name="Z_04917EA0_AEB4_44DB_A74D_B68FB737E1D8_.wvu.PrintTitles" localSheetId="0" hidden="1">'rekapitulace pro r. 2024'!$A:$B,'rekapitulace pro r. 2024'!$1:$4</definedName>
    <definedName name="Z_05056D1E_E784_44B1_95DD_7D9ACE12BE99_.wvu.FilterData" localSheetId="0" hidden="1">'rekapitulace pro r. 2024'!$C$4:$BA$153</definedName>
    <definedName name="Z_05F0BC68_3DDE_463D_914F_583D7DB602BE_.wvu.FilterData" localSheetId="0" hidden="1">'rekapitulace pro r. 2024'!$C$4:$BA$153</definedName>
    <definedName name="Z_06B402C9_9105_422B_8D6D_D165EFDEE295_.wvu.FilterData" localSheetId="0" hidden="1">'rekapitulace pro r. 2024'!$D$4:$AZ$63</definedName>
    <definedName name="Z_06D07A6C_4557_4681_9372_C7ABE0668183_.wvu.FilterData" localSheetId="0" hidden="1">'rekapitulace pro r. 2024'!$C$4:$BA$153</definedName>
    <definedName name="Z_08186933_C902_40BE_9871_86E57F793319_.wvu.FilterData" localSheetId="0" hidden="1">'rekapitulace pro r. 2024'!#REF!</definedName>
    <definedName name="Z_08EC96BE_0301_4E1C_A285_38B505C30BFC_.wvu.FilterData" localSheetId="0" hidden="1">'rekapitulace pro r. 2024'!$C$4:$BA$153</definedName>
    <definedName name="Z_091C2710_9D43_4CC0_8951_292E4C63D963_.wvu.FilterData" localSheetId="0" hidden="1">'rekapitulace pro r. 2024'!$D$4:$AZ$63</definedName>
    <definedName name="Z_09627F9B_D160_4647_83E7_E5CD157CA38B_.wvu.FilterData" localSheetId="0" hidden="1">'rekapitulace pro r. 2024'!$D$4:$AZ$63</definedName>
    <definedName name="Z_0994D55C_2318_4611_83FA_B9F6BDDA3C95_.wvu.FilterData" localSheetId="0" hidden="1">'rekapitulace pro r. 2024'!$C$4:$BA$153</definedName>
    <definedName name="Z_09C7A04F_FAAE_4835_95EE_C7A01AAED2F0_.wvu.FilterData" localSheetId="0" hidden="1">'rekapitulace pro r. 2024'!$C$4:$BA$153</definedName>
    <definedName name="Z_0A9CD427_6C5C_4397_89AB_6E72778A4EC6_.wvu.FilterData" localSheetId="0" hidden="1">'rekapitulace pro r. 2024'!$C$4:$BA$153</definedName>
    <definedName name="Z_0AA30656_BB9F_46DC_90BB_5FC8BFD0B584_.wvu.FilterData" localSheetId="0" hidden="1">'rekapitulace pro r. 2024'!$C$4:$BE$150</definedName>
    <definedName name="Z_0B16428C_386D_454F_B89B_F8C4E36EB4E3_.wvu.FilterData" localSheetId="0" hidden="1">'rekapitulace pro r. 2024'!$C$4:$BA$153</definedName>
    <definedName name="Z_0B96E24D_B6C1_4EBE_A0B1_F83E680D491E_.wvu.FilterData" localSheetId="0" hidden="1">'rekapitulace pro r. 2024'!$C$4:$BA$153</definedName>
    <definedName name="Z_0B96E24D_B6C1_4EBE_A0B1_F83E680D491E_.wvu.PrintTitles" localSheetId="0" hidden="1">'rekapitulace pro r. 2024'!$A:$B,'rekapitulace pro r. 2024'!$1:$4</definedName>
    <definedName name="Z_0B9E6F6A_CF05_45C0_BAA6_742E3096FAD4_.wvu.FilterData" localSheetId="0" hidden="1">'rekapitulace pro r. 2024'!$AC$4:$AI$57</definedName>
    <definedName name="Z_0BAE814C_225A_4536_9E92_2B3147A8A2D1_.wvu.FilterData" localSheetId="0" hidden="1">'rekapitulace pro r. 2024'!$C$4:$BA$153</definedName>
    <definedName name="Z_0BE8C9EF_4672_4BFC_8A60_BB125278CD76_.wvu.FilterData" localSheetId="0" hidden="1">'rekapitulace pro r. 2024'!$C$4:$BA$153</definedName>
    <definedName name="Z_0C39F45F_FB79_43F0_8331_5336564F8B52_.wvu.FilterData" localSheetId="0" hidden="1">'rekapitulace pro r. 2024'!$BE$4:$BE$146</definedName>
    <definedName name="Z_0CA61946_4E50_482E_B336_4B9185F38B56_.wvu.FilterData" localSheetId="0" hidden="1">'rekapitulace pro r. 2024'!$D$4:$AZ$63</definedName>
    <definedName name="Z_0CA88B16_49A7_424B_A86A_3C155BF07810_.wvu.FilterData" localSheetId="0" hidden="1">'rekapitulace pro r. 2024'!$C$4:$BA$153</definedName>
    <definedName name="Z_0EBB2CCB_74B5_45B9_811C_B5C0652408F9_.wvu.FilterData" localSheetId="0" hidden="1">'rekapitulace pro r. 2024'!$AZ$4:$BE$150</definedName>
    <definedName name="Z_0ECB3CFE_094A_49D4_BDE6_3EF8D7D8F9EF_.wvu.FilterData" localSheetId="0" hidden="1">'rekapitulace pro r. 2024'!$C$4:$BA$153</definedName>
    <definedName name="Z_0F384C6F_BA0B_4E61_ACD4_0478EFB56E4A_.wvu.FilterData" localSheetId="0" hidden="1">'rekapitulace pro r. 2024'!$C$4:$BA$153</definedName>
    <definedName name="Z_0F68A1E9_1DA2_4488_A2CA_6DAC49F83149_.wvu.FilterData" localSheetId="0" hidden="1">'rekapitulace pro r. 2024'!$C$4:$BA$153</definedName>
    <definedName name="Z_0FCB1660_5CDA_4FFE_87C1_3B6F25887A6E_.wvu.FilterData" localSheetId="0" hidden="1">'rekapitulace pro r. 2024'!$C$4:$BE$150</definedName>
    <definedName name="Z_100E179C_94E4_470C_BA2F_9499AAB8E66B_.wvu.FilterData" localSheetId="0" hidden="1">'rekapitulace pro r. 2024'!$C$4:$BA$153</definedName>
    <definedName name="Z_10657BC4_AD41_4556_A26B_79FA5813EA2F_.wvu.FilterData" localSheetId="0" hidden="1">'rekapitulace pro r. 2024'!$AC$4:$AI$57</definedName>
    <definedName name="Z_10DCC889_C5C3_4EAB_83AD_A0BC77F88640_.wvu.FilterData" localSheetId="0" hidden="1">'rekapitulace pro r. 2024'!$C$4:$AZ$148</definedName>
    <definedName name="Z_112DA544_A215_4EFE_884B_DEC710DA7C5F_.wvu.FilterData" localSheetId="0" hidden="1">'rekapitulace pro r. 2024'!$C$4:$BA$153</definedName>
    <definedName name="Z_119758CD_D67A_41EF_A869_9FB76D91FA88_.wvu.FilterData" localSheetId="0" hidden="1">'rekapitulace pro r. 2024'!$AZ$4:$BE$150</definedName>
    <definedName name="Z_11EAC397_7379_46D4_A737_65045D849342_.wvu.FilterData" localSheetId="0" hidden="1">'rekapitulace pro r. 2024'!$D$4:$AZ$63</definedName>
    <definedName name="Z_129824F0_D75C_44E5_8034_CC240B04F0B9_.wvu.FilterData" localSheetId="0" hidden="1">'rekapitulace pro r. 2024'!$C$4:$BA$153</definedName>
    <definedName name="Z_12E030AF_7416_4686_AC84_77C1E201C064_.wvu.FilterData" localSheetId="0" hidden="1">'rekapitulace pro r. 2024'!$AZ$4:$BE$150</definedName>
    <definedName name="Z_133AECD7_1DF0_49B2_A09E_DF0212DB42FC_.wvu.FilterData" localSheetId="0" hidden="1">'rekapitulace pro r. 2024'!$C$4:$BA$153</definedName>
    <definedName name="Z_1405EBAA_26F5_4C92_8380_D0BC68577227_.wvu.FilterData" localSheetId="0" hidden="1">'rekapitulace pro r. 2024'!$B$4:$F$150</definedName>
    <definedName name="Z_14D20862_3FF1_4450_8BDD_F6EC46AB4B12_.wvu.FilterData" localSheetId="0" hidden="1">'rekapitulace pro r. 2024'!$AZ$4:$BE$150</definedName>
    <definedName name="Z_14D8FF62_525E_4978_98CD_831EA9719D24_.wvu.FilterData" localSheetId="0" hidden="1">'rekapitulace pro r. 2024'!$AC$4:$AI$57</definedName>
    <definedName name="Z_158D8719_D4AE_4469_B405_0B2D5D01B76F_.wvu.FilterData" localSheetId="0" hidden="1">'rekapitulace pro r. 2024'!$C$4:$BA$153</definedName>
    <definedName name="Z_15F6C5A4_D833_46E5_8DEA_EB4990407C22_.wvu.FilterData" localSheetId="0" hidden="1">'rekapitulace pro r. 2024'!$C$4:$BA$153</definedName>
    <definedName name="Z_160AC621_16C0_4725_A7E9_89F1D1913675_.wvu.FilterData" localSheetId="0" hidden="1">'rekapitulace pro r. 2024'!$C$4:$BA$153</definedName>
    <definedName name="Z_165AEAEA_F0B9_4133_98D7_26465254569C_.wvu.FilterData" localSheetId="0" hidden="1">'rekapitulace pro r. 2024'!$AC$4:$AI$57</definedName>
    <definedName name="Z_16DB2E8F_7946_413F_BECA_E1FF4EE2399D_.wvu.FilterData" localSheetId="0" hidden="1">'rekapitulace pro r. 2024'!$AZ$4:$BE$150</definedName>
    <definedName name="Z_16EF8801_6C34_4C26_A153_AFA26942E4AA_.wvu.FilterData" localSheetId="0" hidden="1">'rekapitulace pro r. 2024'!$C$4:$BA$153</definedName>
    <definedName name="Z_1793761A_18B2_44E1_B2DA_A8A7F961ED91_.wvu.FilterData" localSheetId="0" hidden="1">'rekapitulace pro r. 2024'!$C$4:$BA$153</definedName>
    <definedName name="Z_187CC08D_4608_4D8A_85FE_4E52F75BF75F_.wvu.FilterData" localSheetId="0" hidden="1">'rekapitulace pro r. 2024'!$AC$4:$AI$57</definedName>
    <definedName name="Z_195FBC4F_F93F_43D4_AEBE_0EE906C5F4FB_.wvu.FilterData" localSheetId="0" hidden="1">'rekapitulace pro r. 2024'!$AZ$4:$BE$150</definedName>
    <definedName name="Z_1A9CE45C_8889_4E6A_A512_E9FC5C58BEED_.wvu.FilterData" localSheetId="0" hidden="1">'rekapitulace pro r. 2024'!$C$4:$BA$153</definedName>
    <definedName name="Z_1B908FCB_5FF9_441A_A4D4_36852E0539B3_.wvu.FilterData" localSheetId="0" hidden="1">'rekapitulace pro r. 2024'!$D$4:$AZ$63</definedName>
    <definedName name="Z_1C03BE40_9EFF_45BD_96A2_56642F0E89DE_.wvu.FilterData" localSheetId="0" hidden="1">'rekapitulace pro r. 2024'!$C$4:$BA$153</definedName>
    <definedName name="Z_1C0533D5_1602_4D91_8ACD_D5A94ACF40DD_.wvu.FilterData" localSheetId="0" hidden="1">'rekapitulace pro r. 2024'!$AZ$4:$BE$150</definedName>
    <definedName name="Z_1C21B521_5D5A_4EE0_A6E6_560C1B1C97F1_.wvu.FilterData" localSheetId="0" hidden="1">'rekapitulace pro r. 2024'!$C$4:$BA$153</definedName>
    <definedName name="Z_1C777DBE_537F_4819_8CD4_166C0CE9A684_.wvu.FilterData" localSheetId="0" hidden="1">'rekapitulace pro r. 2024'!$C$4:$BA$153</definedName>
    <definedName name="Z_1D888E37_2224_47B8_BBCA_8AE3DB477E24_.wvu.FilterData" localSheetId="0" hidden="1">'rekapitulace pro r. 2024'!$AS$4:$AZ$63</definedName>
    <definedName name="Z_1E4E2307_1ABD_4DB5_904D_A1B06917412B_.wvu.FilterData" localSheetId="0" hidden="1">'rekapitulace pro r. 2024'!$C$4:$BA$153</definedName>
    <definedName name="Z_1E7F5A14_4CBC_49A0_984A_99766FE79B1D_.wvu.FilterData" localSheetId="0" hidden="1">'rekapitulace pro r. 2024'!$AC$4:$AI$57</definedName>
    <definedName name="Z_1E8CF625_8765_44B1_BFAF_CFFD5CB11BA0_.wvu.FilterData" localSheetId="0" hidden="1">'rekapitulace pro r. 2024'!$C$4:$BA$153</definedName>
    <definedName name="Z_1F087C27_0B44_44A4_A0F7_68DD48B6BAAA_.wvu.FilterData" localSheetId="0" hidden="1">'rekapitulace pro r. 2024'!#REF!</definedName>
    <definedName name="Z_1FD040D7_D6BF_4FFC_81A3_9314CAD9C0FF_.wvu.FilterData" localSheetId="0" hidden="1">'rekapitulace pro r. 2024'!$AZ$4:$BE$150</definedName>
    <definedName name="Z_21FB03B5_FEC1_457E_9D5D_AEAF28571CD0_.wvu.Cols" localSheetId="0" hidden="1">'rekapitulace pro r. 2024'!#REF!,'rekapitulace pro r. 2024'!#REF!</definedName>
    <definedName name="Z_21FB03B5_FEC1_457E_9D5D_AEAF28571CD0_.wvu.FilterData" localSheetId="0" hidden="1">'rekapitulace pro r. 2024'!$AZ$4:$BE$150</definedName>
    <definedName name="Z_21FB03B5_FEC1_457E_9D5D_AEAF28571CD0_.wvu.PrintTitles" localSheetId="0" hidden="1">'rekapitulace pro r. 2024'!$A:$C,'rekapitulace pro r. 2024'!$1:$4</definedName>
    <definedName name="Z_2255BD0F_0F55_423C_9F5D_F6576563FD7F_.wvu.FilterData" localSheetId="0" hidden="1">'rekapitulace pro r. 2024'!$C$4:$BA$153</definedName>
    <definedName name="Z_22789203_99C9_4695_A00F_8332CF9F77C6_.wvu.FilterData" localSheetId="0" hidden="1">'rekapitulace pro r. 2024'!$A$3:$AZ$148</definedName>
    <definedName name="Z_2295268F_4678_43D2_86DE_92B0543531F9_.wvu.FilterData" localSheetId="0" hidden="1">'rekapitulace pro r. 2024'!$A$2:$BE$150</definedName>
    <definedName name="Z_22E8D445_2EDB_493A_90D2_CEECA8A7A97F_.wvu.FilterData" localSheetId="0" hidden="1">'rekapitulace pro r. 2024'!$C$4:$BA$153</definedName>
    <definedName name="Z_237177CB_A85E_4683_89C5_674D9AA39604_.wvu.FilterData" localSheetId="0" hidden="1">'rekapitulace pro r. 2024'!$C$4:$BE$150</definedName>
    <definedName name="Z_23BBB89C_820B_482C_B532_49620385680A_.wvu.FilterData" localSheetId="0" hidden="1">'rekapitulace pro r. 2024'!$D$4:$AZ$63</definedName>
    <definedName name="Z_2400B340_2F1D_471E_9859_75AE6811B019_.wvu.FilterData" localSheetId="0" hidden="1">'rekapitulace pro r. 2024'!$A$3:$AZ$148</definedName>
    <definedName name="Z_25122FFC_D519_4B1B_B89F_446962827DD2_.wvu.FilterData" localSheetId="0" hidden="1">'rekapitulace pro r. 2024'!$A$2:$BE$150</definedName>
    <definedName name="Z_2611B2AB_C569_4736_A024_6DD9FBBB09D2_.wvu.FilterData" localSheetId="0" hidden="1">'rekapitulace pro r. 2024'!$A$2:$BE$150</definedName>
    <definedName name="Z_27357159_C99A_44C2_BCBD_2D5E22A10370_.wvu.FilterData" localSheetId="0" hidden="1">'rekapitulace pro r. 2024'!#REF!</definedName>
    <definedName name="Z_2776AC98_826F_41C6_9729_7CA0A644B43C_.wvu.FilterData" localSheetId="0" hidden="1">'rekapitulace pro r. 2024'!$C$4:$BA$153</definedName>
    <definedName name="Z_2A18B762_C948_42AD_A122_934266EC8D05_.wvu.FilterData" localSheetId="0" hidden="1">'rekapitulace pro r. 2024'!$AZ$4:$BE$150</definedName>
    <definedName name="Z_2A3F304A_83F5_453D_87BE_A20404E3555C_.wvu.FilterData" localSheetId="0" hidden="1">'rekapitulace pro r. 2024'!$D$4:$AZ$63</definedName>
    <definedName name="Z_2A647F16_69EB_4013_BB63_5501D82DF4B0_.wvu.FilterData" localSheetId="0" hidden="1">'rekapitulace pro r. 2024'!$D$4:$AZ$63</definedName>
    <definedName name="Z_2AC9A2E3_C899_4A1D_ABF4_C801E0A5BD28_.wvu.FilterData" localSheetId="0" hidden="1">'rekapitulace pro r. 2024'!$AZ$4:$BE$150</definedName>
    <definedName name="Z_2B5C2893_4DA6_4FC6_ABBC_704DE65A7F43_.wvu.FilterData" localSheetId="0" hidden="1">'rekapitulace pro r. 2024'!$AC$4:$AI$57</definedName>
    <definedName name="Z_2CC8A769_162D_4B25_ACCA_C778E91165CC_.wvu.FilterData" localSheetId="0" hidden="1">'rekapitulace pro r. 2024'!$AC$4:$AI$57</definedName>
    <definedName name="Z_2E4A082B_1A54_42DD_85B0_4036733C2604_.wvu.FilterData" localSheetId="0" hidden="1">'rekapitulace pro r. 2024'!$C$4:$BA$153</definedName>
    <definedName name="Z_2E9692D7_5C04_4F05_A386_6A580B5760EF_.wvu.FilterData" localSheetId="0" hidden="1">'rekapitulace pro r. 2024'!$AC$4:$AI$57</definedName>
    <definedName name="Z_2EA31DBD_F9C6_4A8A_A568_338DB3E4DFC4_.wvu.FilterData" localSheetId="0" hidden="1">'rekapitulace pro r. 2024'!$C$4:$BA$153</definedName>
    <definedName name="Z_2EA6944A_8F5D_4E09_814F_20911BFD6BA5_.wvu.FilterData" localSheetId="0" hidden="1">'rekapitulace pro r. 2024'!$C$4:$BA$153</definedName>
    <definedName name="Z_2F51B727_8D5C_44D8_9B75_3C83998B0975_.wvu.FilterData" localSheetId="0" hidden="1">'rekapitulace pro r. 2024'!$C$4:$BA$153</definedName>
    <definedName name="Z_2FAEDC79_3615_4DAC_B17E_CCF77D96B390_.wvu.FilterData" localSheetId="0" hidden="1">'rekapitulace pro r. 2024'!$D$4:$AZ$63</definedName>
    <definedName name="Z_2FEAB33B_B029_41ED_85A4_66ECF7C1D33D_.wvu.FilterData" localSheetId="0" hidden="1">'rekapitulace pro r. 2024'!$A$2:$BE$150</definedName>
    <definedName name="Z_3005AD01_50B0_466A_BB28_B67FCE5FEDDF_.wvu.FilterData" localSheetId="0" hidden="1">'rekapitulace pro r. 2024'!$D$4:$AZ$63</definedName>
    <definedName name="Z_30A7845E_60EC_4B6F_97E5_D3ACA7DA1894_.wvu.FilterData" localSheetId="0" hidden="1">'rekapitulace pro r. 2024'!$C$4:$BA$153</definedName>
    <definedName name="Z_30CA3C66_E84D_4898_B1CD_3A8491E536D3_.wvu.FilterData" localSheetId="0" hidden="1">'rekapitulace pro r. 2024'!$A$2:$BE$150</definedName>
    <definedName name="Z_312F7E45_D68B_4977_8006_5517A7A59274_.wvu.FilterData" localSheetId="0" hidden="1">'rekapitulace pro r. 2024'!$D$4:$AZ$63</definedName>
    <definedName name="Z_31D3E9BC_2F52_4FB4_8C5B_8D464731B885_.wvu.FilterData" localSheetId="0" hidden="1">'rekapitulace pro r. 2024'!$C$4:$BA$153</definedName>
    <definedName name="Z_31FC6F4E_6E92_4B4F_A2EC_8F8BD1DFB673_.wvu.FilterData" localSheetId="0" hidden="1">'rekapitulace pro r. 2024'!$C$4:$BA$153</definedName>
    <definedName name="Z_330059B2_AB90_466F_AEDB_024100CC3C57_.wvu.FilterData" localSheetId="0" hidden="1">'rekapitulace pro r. 2024'!$C$4:$BA$153</definedName>
    <definedName name="Z_3359BE2D_187C_4025_97F0_53A294BFA137_.wvu.FilterData" localSheetId="0" hidden="1">'rekapitulace pro r. 2024'!$AC$4:$AI$57</definedName>
    <definedName name="Z_3434B011_0B76_4DCF_B560_F288425F2D7F_.wvu.FilterData" localSheetId="0" hidden="1">'rekapitulace pro r. 2024'!$C$4:$BE$150</definedName>
    <definedName name="Z_34494158_2DEE_4769_AB68_9178DDC01C4E_.wvu.FilterData" localSheetId="0" hidden="1">'rekapitulace pro r. 2024'!$C$4:$BA$153</definedName>
    <definedName name="Z_355B178D_F869_49BB_BEB4_7862498DEDA7_.wvu.FilterData" localSheetId="0" hidden="1">'rekapitulace pro r. 2024'!$AC$4:$AI$57</definedName>
    <definedName name="Z_35BF5C28_ACDA_472B_BED3_B6ECA9D1FA0D_.wvu.FilterData" localSheetId="0" hidden="1">'rekapitulace pro r. 2024'!$A$3:$AZ$148</definedName>
    <definedName name="Z_35FC15D7_0F7A_40FE_BD58_EB245B566063_.wvu.FilterData" localSheetId="0" hidden="1">'rekapitulace pro r. 2024'!$AC$4:$AI$57</definedName>
    <definedName name="Z_36FC2D5A_3DC3_41C4_A155_F653962683D1_.wvu.FilterData" localSheetId="0" hidden="1">'rekapitulace pro r. 2024'!$AC$4:$AI$57</definedName>
    <definedName name="Z_3780907F_7894_438A_B65A_37E12F6B40C2_.wvu.FilterData" localSheetId="0" hidden="1">'rekapitulace pro r. 2024'!#REF!</definedName>
    <definedName name="Z_379D64B4_81BB_4400_8E26_074F7B842AC9_.wvu.FilterData" localSheetId="0" hidden="1">'rekapitulace pro r. 2024'!$C$4:$BA$153</definedName>
    <definedName name="Z_37ED6B61_F95E_4E9E_947E_B1C74B95896A_.wvu.FilterData" localSheetId="0" hidden="1">'rekapitulace pro r. 2024'!#REF!</definedName>
    <definedName name="Z_38F882F4_709A_4DD5_B8A3_8F997404F18B_.wvu.FilterData" localSheetId="0" hidden="1">'rekapitulace pro r. 2024'!$A$2:$BE$150</definedName>
    <definedName name="Z_390C976B_AD36_40E2_934E_CEAFEBD16EA3_.wvu.FilterData" localSheetId="0" hidden="1">'rekapitulace pro r. 2024'!$B$4:$F$150</definedName>
    <definedName name="Z_390F541D_9588_408D_8A02_7C8962D674DD_.wvu.FilterData" localSheetId="0" hidden="1">'rekapitulace pro r. 2024'!$C$4:$BA$153</definedName>
    <definedName name="Z_3916117C_DFE4_4654_9A43_6674AD7AE94D_.wvu.FilterData" localSheetId="0" hidden="1">'rekapitulace pro r. 2024'!$C$4:$BA$153</definedName>
    <definedName name="Z_3927D39A_5FDB_4942_90F1_1E3FC9AA2C4F_.wvu.FilterData" localSheetId="0" hidden="1">'rekapitulace pro r. 2024'!$C$4:$BA$153</definedName>
    <definedName name="Z_39F7425F_FAA1_4D41_B860_A2B566309CBE_.wvu.FilterData" localSheetId="0" hidden="1">'rekapitulace pro r. 2024'!$C$4:$BA$153</definedName>
    <definedName name="Z_3A69DCF3_C02E_424D_8CB3_518AE7C65A6A_.wvu.FilterData" localSheetId="0" hidden="1">'rekapitulace pro r. 2024'!$B$4:$F$150</definedName>
    <definedName name="Z_3A705DE6_BBF9_4402_8F24_9AF1D7BFA1C2_.wvu.FilterData" localSheetId="0" hidden="1">'rekapitulace pro r. 2024'!$C$4:$BA$153</definedName>
    <definedName name="Z_3A86E324_B99D_4445_BBE6_D3D07F99DC3F_.wvu.FilterData" localSheetId="0" hidden="1">'rekapitulace pro r. 2024'!$C$4:$BA$153</definedName>
    <definedName name="Z_3D139D5F_E81C_49AC_B722_61A6B21833C7_.wvu.FilterData" localSheetId="0" hidden="1">'rekapitulace pro r. 2024'!$C$4:$BE$153</definedName>
    <definedName name="Z_3D139D5F_E81C_49AC_B722_61A6B21833C7_.wvu.PrintTitles" localSheetId="0" hidden="1">'rekapitulace pro r. 2024'!$A:$B,'rekapitulace pro r. 2024'!$3:$3</definedName>
    <definedName name="Z_3D360033_E444_4AF0_AD51_9FB8B60D33CE_.wvu.FilterData" localSheetId="0" hidden="1">'rekapitulace pro r. 2024'!$C$4:$BA$153</definedName>
    <definedName name="Z_3E48A9B0_E73B_49EB_B9BD_417C9FFFFDB4_.wvu.FilterData" localSheetId="0" hidden="1">'rekapitulace pro r. 2024'!$AC$4:$AI$57</definedName>
    <definedName name="Z_3E49EB04_6A76_412D_84D9_29DFEB50478D_.wvu.FilterData" localSheetId="0" hidden="1">'rekapitulace pro r. 2024'!$A$3:$AZ$148</definedName>
    <definedName name="Z_3F46BA2B_EBEE_4318_8413_D232EF55F36A_.wvu.FilterData" localSheetId="0" hidden="1">'rekapitulace pro r. 2024'!$A$3:$AZ$148</definedName>
    <definedName name="Z_3F89C461_8222_4C6E_BE2F_9AB1E7684CE3_.wvu.FilterData" localSheetId="0" hidden="1">'rekapitulace pro r. 2024'!$AC$4:$AI$57</definedName>
    <definedName name="Z_4019AE35_A7BE_4108_AB49_2F6CEBA7597E_.wvu.FilterData" localSheetId="0" hidden="1">'rekapitulace pro r. 2024'!$A$2:$BE$150</definedName>
    <definedName name="Z_40ED7790_9888_4A2E_AC76_6D113C0E12BD_.wvu.FilterData" localSheetId="0" hidden="1">'rekapitulace pro r. 2024'!$A$2:$BE$150</definedName>
    <definedName name="Z_41744778_C1A4_4E57_B24A_AC17104B4CAE_.wvu.FilterData" localSheetId="0" hidden="1">'rekapitulace pro r. 2024'!$C$4:$BA$153</definedName>
    <definedName name="Z_41AD01F5_BF21_468F_AEB0_D22342DBB85C_.wvu.FilterData" localSheetId="0" hidden="1">'rekapitulace pro r. 2024'!#REF!</definedName>
    <definedName name="Z_42FEF8C6_A59E_4061_9FBC_7FE6826AD248_.wvu.FilterData" localSheetId="0" hidden="1">'rekapitulace pro r. 2024'!#REF!</definedName>
    <definedName name="Z_436CD97A_629D_4BCC_8013_CC46F264F9E7_.wvu.FilterData" localSheetId="0" hidden="1">'rekapitulace pro r. 2024'!$C$4:$BA$153</definedName>
    <definedName name="Z_44026EFB_A197_4C2C_A46D_B6C784324561_.wvu.FilterData" localSheetId="0" hidden="1">'rekapitulace pro r. 2024'!$C$4:$BA$153</definedName>
    <definedName name="Z_44035AE1_4BE3_45A2_9CB0_7974DF1EDB0A_.wvu.FilterData" localSheetId="0" hidden="1">'rekapitulace pro r. 2024'!$A$2:$BE$150</definedName>
    <definedName name="Z_448E87E9_4CD2_431E_B406_89508FB01FD0_.wvu.FilterData" localSheetId="0" hidden="1">'rekapitulace pro r. 2024'!$C$4:$BA$153</definedName>
    <definedName name="Z_44D5B60F_4368_4F39_BFFE_7971CCF9B30C_.wvu.FilterData" localSheetId="0" hidden="1">'rekapitulace pro r. 2024'!$C$4:$BA$153</definedName>
    <definedName name="Z_4640BF18_D61F_4FEC_BE31_0F965A22A879_.wvu.FilterData" localSheetId="0" hidden="1">'rekapitulace pro r. 2024'!$A$4:$BE$147</definedName>
    <definedName name="Z_46447683_7279_4567_A93A_EB947FA007B3_.wvu.FilterData" localSheetId="0" hidden="1">'rekapitulace pro r. 2024'!$C$4:$BA$153</definedName>
    <definedName name="Z_47487403_3868_4813_9C9E_3F29CDE60BC1_.wvu.FilterData" localSheetId="0" hidden="1">'rekapitulace pro r. 2024'!$C$4:$BA$153</definedName>
    <definedName name="Z_47826D25_D4AA_45FA_94E5_8C6DD5C5D1A3_.wvu.FilterData" localSheetId="0" hidden="1">'rekapitulace pro r. 2024'!$C$4:$BA$153</definedName>
    <definedName name="Z_490BB5F1_5D0F_426B_BD4E_A39ECCEFD75C_.wvu.FilterData" localSheetId="0" hidden="1">'rekapitulace pro r. 2024'!$A$2:$BE$150</definedName>
    <definedName name="Z_496666BB_D10D_4FE4_BA78_48C88B2EF9B2_.wvu.FilterData" localSheetId="0" hidden="1">'rekapitulace pro r. 2024'!#REF!</definedName>
    <definedName name="Z_49AE26CE_6F35_47EC_8F48_98A259F9E256_.wvu.FilterData" localSheetId="0" hidden="1">'rekapitulace pro r. 2024'!$BE$4:$BE$146</definedName>
    <definedName name="Z_49AF6C69_21DE_44AE_B884_35DF855A3716_.wvu.FilterData" localSheetId="0" hidden="1">'rekapitulace pro r. 2024'!$C$4:$BA$153</definedName>
    <definedName name="Z_4A86A4FA_DC8D_4FD2_8C3B_018CD4F07563_.wvu.FilterData" localSheetId="0" hidden="1">'rekapitulace pro r. 2024'!$D$4:$AZ$63</definedName>
    <definedName name="Z_4A8B8B49_BB4C_4B45_82AF_24300EDD92DA_.wvu.FilterData" localSheetId="0" hidden="1">'rekapitulace pro r. 2024'!$A$2:$BE$150</definedName>
    <definedName name="Z_4A8CC925_39F2_4B02_B81C_34B256A50976_.wvu.FilterData" localSheetId="0" hidden="1">'rekapitulace pro r. 2024'!$D$4:$AZ$63</definedName>
    <definedName name="Z_4AC42615_0642_43E8_808A_0B2A890276FD_.wvu.FilterData" localSheetId="0" hidden="1">'rekapitulace pro r. 2024'!$D$4:$AZ$63</definedName>
    <definedName name="Z_4B50DC90_1A2A_4AA3_BD4E_1AB8534A0372_.wvu.FilterData" localSheetId="0" hidden="1">'rekapitulace pro r. 2024'!$C$4:$BA$153</definedName>
    <definedName name="Z_4B796FB2_3D62_4532_B5BA_9458A7B00A88_.wvu.FilterData" localSheetId="0" hidden="1">'rekapitulace pro r. 2024'!$AC$4:$AI$57</definedName>
    <definedName name="Z_4C618CB9_E806_46EC_B193_75A97363420F_.wvu.FilterData" localSheetId="0" hidden="1">'rekapitulace pro r. 2024'!$B$4:$F$150</definedName>
    <definedName name="Z_4C94959A_95ED_4E0C_99E8_2B0F278A44BC_.wvu.FilterData" localSheetId="0" hidden="1">'rekapitulace pro r. 2024'!$D$4:$AZ$150</definedName>
    <definedName name="Z_4CC238E9_3E98_4254_B92D_DACDB5AF1FB9_.wvu.FilterData" localSheetId="0" hidden="1">'rekapitulace pro r. 2024'!$C$4:$BA$153</definedName>
    <definedName name="Z_4DFE8644_094A_4353_AACE_0872CAF80CE7_.wvu.FilterData" localSheetId="0" hidden="1">'rekapitulace pro r. 2024'!#REF!</definedName>
    <definedName name="Z_4DFF055C_AD99_44AC_9FCF_90B244D7492B_.wvu.FilterData" localSheetId="0" hidden="1">'rekapitulace pro r. 2024'!$AS$4:$AZ$63</definedName>
    <definedName name="Z_4E247593_51A0_4905_B048_F27CB201C4FC_.wvu.FilterData" localSheetId="0" hidden="1">'rekapitulace pro r. 2024'!$C$4:$BA$153</definedName>
    <definedName name="Z_4E545573_AB33_48E2_89B9_B86F83B9C1BB_.wvu.FilterData" localSheetId="0" hidden="1">'rekapitulace pro r. 2024'!#REF!</definedName>
    <definedName name="Z_4E99400D_140E_41EE_B3F7_1FE54550F335_.wvu.FilterData" localSheetId="0" hidden="1">'rekapitulace pro r. 2024'!#REF!</definedName>
    <definedName name="Z_4F6545A6_568C_4395_A38E_00A03A6331A8_.wvu.FilterData" localSheetId="0" hidden="1">'rekapitulace pro r. 2024'!$AS$4:$AZ$63</definedName>
    <definedName name="Z_4F6545A6_568C_4395_A38E_00A03A6331A8_.wvu.PrintTitles" localSheetId="0" hidden="1">'rekapitulace pro r. 2024'!$B:$B,'rekapitulace pro r. 2024'!$2:$4</definedName>
    <definedName name="Z_4F6A40D3_9242_4A86_BE17_022E25AD85C0_.wvu.FilterData" localSheetId="0" hidden="1">'rekapitulace pro r. 2024'!$C$4:$BA$153</definedName>
    <definedName name="Z_5033BF55_5617_4592_A5A3_93936A0EF36A_.wvu.FilterData" localSheetId="0" hidden="1">'rekapitulace pro r. 2024'!$D$4:$AZ$63</definedName>
    <definedName name="Z_517CE454_9599_45BC_BBEF_BE28E6F8F261_.wvu.FilterData" localSheetId="0" hidden="1">'rekapitulace pro r. 2024'!$D$4:$AZ$148</definedName>
    <definedName name="Z_52D26D47_0056_4DAE_8080_A168BC6F59A7_.wvu.FilterData" localSheetId="0" hidden="1">'rekapitulace pro r. 2024'!$AZ$4:$BE$150</definedName>
    <definedName name="Z_535AF442_6056_41AD_BAB3_FA4CDC4EF548_.wvu.FilterData" localSheetId="0" hidden="1">'rekapitulace pro r. 2024'!$AZ$4:$BE$150</definedName>
    <definedName name="Z_539879D2_9081_44E9_9F55_9ACFFA6B3D7A_.wvu.FilterData" localSheetId="0" hidden="1">'rekapitulace pro r. 2024'!$C$4:$BA$153</definedName>
    <definedName name="Z_53B1450A_B3CE_4690_87DA_C0C318528BD7_.wvu.FilterData" localSheetId="0" hidden="1">'rekapitulace pro r. 2024'!$AZ$4:$BE$150</definedName>
    <definedName name="Z_54BB1A08_5227_4006_BE59_09F1140F1634_.wvu.FilterData" localSheetId="0" hidden="1">'rekapitulace pro r. 2024'!$C$4:$BA$153</definedName>
    <definedName name="Z_5523D3AA_56A3_4C70_BBB7_A929840E7A45_.wvu.FilterData" localSheetId="0" hidden="1">'rekapitulace pro r. 2024'!$D$4:$AZ$148</definedName>
    <definedName name="Z_558F7DE1_2380_44F2_B42D_91B346EDCB42_.wvu.FilterData" localSheetId="0" hidden="1">'rekapitulace pro r. 2024'!#REF!</definedName>
    <definedName name="Z_55B02A7B_DB2E_453F_9720_BC0AC26D9A18_.wvu.FilterData" localSheetId="0" hidden="1">'rekapitulace pro r. 2024'!$AZ$4:$BE$150</definedName>
    <definedName name="Z_5613F45E_FF0B_410F_B98A_38472D999AFA_.wvu.FilterData" localSheetId="0" hidden="1">'rekapitulace pro r. 2024'!$D$4:$AZ$63</definedName>
    <definedName name="Z_56B4E444_A3D8_487F_AF90_D3DDACD33D24_.wvu.FilterData" localSheetId="0" hidden="1">'rekapitulace pro r. 2024'!$C$4:$BA$153</definedName>
    <definedName name="Z_570AAFCA_9806_425B_8D24_25F0D52B9CD3_.wvu.FilterData" localSheetId="0" hidden="1">'rekapitulace pro r. 2024'!$D$4:$AZ$148</definedName>
    <definedName name="Z_57FA37C5_2B99_4C3E_9939_74BDBE1372C0_.wvu.FilterData" localSheetId="0" hidden="1">'rekapitulace pro r. 2024'!$D$4:$AZ$63</definedName>
    <definedName name="Z_59852BC2_CB3D_4DE6_89C5_37CE15D49C48_.wvu.FilterData" localSheetId="0" hidden="1">'rekapitulace pro r. 2024'!#REF!</definedName>
    <definedName name="Z_5A42F74E_9259_48F8_9B54_9DCFD0219EF8_.wvu.FilterData" localSheetId="0" hidden="1">'rekapitulace pro r. 2024'!$A$2:$BE$150</definedName>
    <definedName name="Z_5AE5653E_9D41_4C4E_BF08_DE40AF400E02_.wvu.FilterData" localSheetId="0" hidden="1">'rekapitulace pro r. 2024'!$C$4:$BA$153</definedName>
    <definedName name="Z_5B16501C_C88F_49CD_91F7_A27D715C45A4_.wvu.FilterData" localSheetId="0" hidden="1">'rekapitulace pro r. 2024'!$AC$4:$AI$57</definedName>
    <definedName name="Z_5B494CDC_DFDB_48C5_A0B4_BF007002D5FF_.wvu.FilterData" localSheetId="0" hidden="1">'rekapitulace pro r. 2024'!$AC$4:$AI$57</definedName>
    <definedName name="Z_5BD10AFD_3F28_45D2_863B_A9DD20A80976_.wvu.FilterData" localSheetId="0" hidden="1">'rekapitulace pro r. 2024'!$C$4:$BA$153</definedName>
    <definedName name="Z_5BD10AFD_3F28_45D2_863B_A9DD20A80976_.wvu.PrintTitles" localSheetId="0" hidden="1">'rekapitulace pro r. 2024'!$A:$B,'rekapitulace pro r. 2024'!$1:$4</definedName>
    <definedName name="Z_5C063D54_275F_47A7_8C1B_14918429B663_.wvu.FilterData" localSheetId="0" hidden="1">'rekapitulace pro r. 2024'!$AR$4:$AY$63</definedName>
    <definedName name="Z_5C55C806_F7DC_48E5_BE5E_10C1B6FB1EF4_.wvu.FilterData" localSheetId="0" hidden="1">'rekapitulace pro r. 2024'!$D$4:$AZ$63</definedName>
    <definedName name="Z_5D5A7ED6_54FB_4B3A_BB11_4B26A9D2D1CF_.wvu.FilterData" localSheetId="0" hidden="1">'rekapitulace pro r. 2024'!$AC$4:$AI$57</definedName>
    <definedName name="Z_5E435FE2_7058_46AF_B33A_22B63C0AB45A_.wvu.FilterData" localSheetId="0" hidden="1">'rekapitulace pro r. 2024'!$D$4:$AZ$63</definedName>
    <definedName name="Z_5E5800E8_93BB_4410_8E90_0AD94FDEA933_.wvu.FilterData" localSheetId="0" hidden="1">'rekapitulace pro r. 2024'!$C$4:$BE$150</definedName>
    <definedName name="Z_5F10D1B1_F582_4F00_9FF8_6A00829EDD47_.wvu.FilterData" localSheetId="0" hidden="1">'rekapitulace pro r. 2024'!$C$4:$BA$153</definedName>
    <definedName name="Z_5F1EA8F1_EF26_458C_9C67_7153D03B14C0_.wvu.FilterData" localSheetId="0" hidden="1">'rekapitulace pro r. 2024'!$D$4:$AZ$63</definedName>
    <definedName name="Z_5FA6DABF_004A_4FCF_AE8F_6A8399D0487C_.wvu.FilterData" localSheetId="0" hidden="1">'rekapitulace pro r. 2024'!$C$4:$BA$153</definedName>
    <definedName name="Z_5FC9C78E_5B53_4558_848D_02C7639ADF8F_.wvu.FilterData" localSheetId="0" hidden="1">'rekapitulace pro r. 2024'!$C$4:$BA$153</definedName>
    <definedName name="Z_5FC9C78E_5B53_4558_848D_02C7639ADF8F_.wvu.PrintArea" localSheetId="0" hidden="1">'rekapitulace pro r. 2024'!$D$5:$Q$154</definedName>
    <definedName name="Z_5FC9C78E_5B53_4558_848D_02C7639ADF8F_.wvu.PrintTitles" localSheetId="0" hidden="1">'rekapitulace pro r. 2024'!$A:$B,'rekapitulace pro r. 2024'!$1:$4</definedName>
    <definedName name="Z_5FE73F1F_7DE5_4222_A343_74B087CE0BAE_.wvu.FilterData" localSheetId="0" hidden="1">'rekapitulace pro r. 2024'!$AC$4:$AI$57</definedName>
    <definedName name="Z_60575D66_A244_4A51_AC94_03E639C6942F_.wvu.FilterData" localSheetId="0" hidden="1">'rekapitulace pro r. 2024'!$C$4:$BA$153</definedName>
    <definedName name="Z_60B58E6F_F4FC_4BCD_AB2C_C80A230CA4BC_.wvu.FilterData" localSheetId="0" hidden="1">'rekapitulace pro r. 2024'!$B$4:$F$150</definedName>
    <definedName name="Z_61192696_956D_4FC0_BF02_C0C4DC392035_.wvu.FilterData" localSheetId="0" hidden="1">'rekapitulace pro r. 2024'!$C$4:$BA$153</definedName>
    <definedName name="Z_613585C5_6BD0_4634_8B46_96628B281679_.wvu.FilterData" localSheetId="0" hidden="1">'rekapitulace pro r. 2024'!$C$4:$BA$153</definedName>
    <definedName name="Z_6297D0DF_9029_4577_A44F_3CD576A62DA4_.wvu.FilterData" localSheetId="0" hidden="1">'rekapitulace pro r. 2024'!$A$2:$BE$150</definedName>
    <definedName name="Z_639E0BF1_C7DD_44AD_AC43_56D57A6D43F0_.wvu.FilterData" localSheetId="0" hidden="1">'rekapitulace pro r. 2024'!$C$4:$BE$150</definedName>
    <definedName name="Z_6484CC7C_F8EC_45EA_9612_55643267D3EC_.wvu.FilterData" localSheetId="0" hidden="1">'rekapitulace pro r. 2024'!#REF!</definedName>
    <definedName name="Z_648EDD87_2654_4B80_BBE4_7C270B7F7285_.wvu.FilterData" localSheetId="0" hidden="1">'rekapitulace pro r. 2024'!$A$4:$BE$147</definedName>
    <definedName name="Z_648EDD87_2654_4B80_BBE4_7C270B7F7285_.wvu.PrintTitles" localSheetId="0" hidden="1">'rekapitulace pro r. 2024'!$A:$C,'rekapitulace pro r. 2024'!$1:$4</definedName>
    <definedName name="Z_64A918C6_318F_47D3_BD01_495CE7CD0ECA_.wvu.FilterData" localSheetId="0" hidden="1">'rekapitulace pro r. 2024'!$C$4:$BA$153</definedName>
    <definedName name="Z_64AE40B5_D43E_4845_8EA1_F1F628487AC6_.wvu.FilterData" localSheetId="0" hidden="1">'rekapitulace pro r. 2024'!$C$4:$BA$153</definedName>
    <definedName name="Z_652C9438_2C68_411F_AE11_14C97023BB41_.wvu.FilterData" localSheetId="0" hidden="1">'rekapitulace pro r. 2024'!$D$4:$AZ$63</definedName>
    <definedName name="Z_65B0A940_78B0_4805_BF8A_0CC9E4D1DE82_.wvu.FilterData" localSheetId="0" hidden="1">'rekapitulace pro r. 2024'!$C$4:$BA$153</definedName>
    <definedName name="Z_66402C28_2BED_4F16_B918_3F33727C16F5_.wvu.FilterData" localSheetId="0" hidden="1">'rekapitulace pro r. 2024'!#REF!</definedName>
    <definedName name="Z_66C62CC5_DFD1_4AA0_82E2_950AAE3C4AE0_.wvu.FilterData" localSheetId="0" hidden="1">'rekapitulace pro r. 2024'!#REF!</definedName>
    <definedName name="Z_67DA249D_E362_4EA7_A0B6_8DCAE96E14ED_.wvu.FilterData" localSheetId="0" hidden="1">'rekapitulace pro r. 2024'!#REF!</definedName>
    <definedName name="Z_67EF6C0A_F361_454D_A8D6_DA69E5B99455_.wvu.FilterData" localSheetId="0" hidden="1">'rekapitulace pro r. 2024'!$C$4:$BA$153</definedName>
    <definedName name="Z_6820E33C_3D86_433B_9498_F64A9821330A_.wvu.FilterData" localSheetId="0" hidden="1">'rekapitulace pro r. 2024'!$C$4:$BE$150</definedName>
    <definedName name="Z_68F34051_2F46_44ED_A2F9_71EFA8DBA278_.wvu.FilterData" localSheetId="0" hidden="1">'rekapitulace pro r. 2024'!$A$2:$BE$153</definedName>
    <definedName name="Z_6A0B7D8B_AA8F_4D90_A94E_8307DE57D7D0_.wvu.FilterData" localSheetId="0" hidden="1">'rekapitulace pro r. 2024'!#REF!</definedName>
    <definedName name="Z_6A9BB68E_89A1_4E6C_A595_6AAAAE6A0AEA_.wvu.FilterData" localSheetId="0" hidden="1">'rekapitulace pro r. 2024'!$C$4:$BA$153</definedName>
    <definedName name="Z_6AD978A5_189D_49EF_9B6C_B5A03FEF0047_.wvu.FilterData" localSheetId="0" hidden="1">'rekapitulace pro r. 2024'!$C$4:$BA$153</definedName>
    <definedName name="Z_6B5CF801_0741_498E_8483_7D654A56F4D7_.wvu.FilterData" localSheetId="0" hidden="1">'rekapitulace pro r. 2024'!$D$4:$AZ$148</definedName>
    <definedName name="Z_6BE1B4DB_05E9_4A0C_84FA_A36EA5BC924B_.wvu.FilterData" localSheetId="0" hidden="1">'rekapitulace pro r. 2024'!$D$4:$AZ$63</definedName>
    <definedName name="Z_6C65ED60_5080_4968_B03A_BA841204F3D4_.wvu.FilterData" localSheetId="0" hidden="1">'rekapitulace pro r. 2024'!$A$3:$AZ$148</definedName>
    <definedName name="Z_6C883F3B_449E_4D01_BCAF_A4BB2D0125F6_.wvu.FilterData" localSheetId="0" hidden="1">'rekapitulace pro r. 2024'!$C$4:$BE$150</definedName>
    <definedName name="Z_6C9AE58B_8DC4_4B1D_8162_BE6155E0A385_.wvu.FilterData" localSheetId="0" hidden="1">'rekapitulace pro r. 2024'!$D$4:$AZ$63</definedName>
    <definedName name="Z_6E38B437_9C39_4E6C_97DE_4295D156B122_.wvu.FilterData" localSheetId="0" hidden="1">'rekapitulace pro r. 2024'!$D$4:$AZ$63</definedName>
    <definedName name="Z_6ED430F7_3DA1_4196_9604_1823667B7DE6_.wvu.FilterData" localSheetId="0" hidden="1">'rekapitulace pro r. 2024'!$C$4:$BA$153</definedName>
    <definedName name="Z_6F0FC522_C643_48FF_80A5_746EADD1E628_.wvu.FilterData" localSheetId="0" hidden="1">'rekapitulace pro r. 2024'!$C$4:$BA$153</definedName>
    <definedName name="Z_6F6F2003_1A85_4FEF_92F6_66689A3DEC6B_.wvu.FilterData" localSheetId="0" hidden="1">'rekapitulace pro r. 2024'!$AC$4:$AI$57</definedName>
    <definedName name="Z_7060F0FA_4784_4B1C_838C_3275ACEA073F_.wvu.FilterData" localSheetId="0" hidden="1">'rekapitulace pro r. 2024'!$C$4:$BA$153</definedName>
    <definedName name="Z_70623B64_A961_41A9_B5AF_BE205B9CEEE3_.wvu.FilterData" localSheetId="0" hidden="1">'rekapitulace pro r. 2024'!$A$2:$BE$150</definedName>
    <definedName name="Z_70D7B6A3_897F_4186_9C1D_E8E67BB1530B_.wvu.FilterData" localSheetId="0" hidden="1">'rekapitulace pro r. 2024'!$C$4:$BA$153</definedName>
    <definedName name="Z_7189C3B9_773F_4692_B69E_7A2A67DD895B_.wvu.FilterData" localSheetId="0" hidden="1">'rekapitulace pro r. 2024'!$C$4:$BA$153</definedName>
    <definedName name="Z_72EB9988_D3DC_41F1_98EB_799A7747A61B_.wvu.FilterData" localSheetId="0" hidden="1">'rekapitulace pro r. 2024'!$A$2:$BE$150</definedName>
    <definedName name="Z_7387E4F9_98F8_4621_807E_9AB5DEA914AB_.wvu.FilterData" localSheetId="0" hidden="1">'rekapitulace pro r. 2024'!$C$4:$BA$153</definedName>
    <definedName name="Z_73A9278F_ACD2_46CC_90F0_5FE6E8646A78_.wvu.Cols" localSheetId="0" hidden="1">'rekapitulace pro r. 2024'!#REF!,'rekapitulace pro r. 2024'!#REF!</definedName>
    <definedName name="Z_73A9278F_ACD2_46CC_90F0_5FE6E8646A78_.wvu.FilterData" localSheetId="0" hidden="1">'rekapitulace pro r. 2024'!$D$4:$AZ$148</definedName>
    <definedName name="Z_73A9278F_ACD2_46CC_90F0_5FE6E8646A78_.wvu.PrintTitles" localSheetId="0" hidden="1">'rekapitulace pro r. 2024'!$A:$B,'rekapitulace pro r. 2024'!$2:$4</definedName>
    <definedName name="Z_7455B5AF_3129_463B_8E07_12A4762D6F81_.wvu.FilterData" localSheetId="0" hidden="1">'rekapitulace pro r. 2024'!$C$4:$BA$153</definedName>
    <definedName name="Z_74DC2F74_57AD_420D_80DB_A782C71BE03E_.wvu.FilterData" localSheetId="0" hidden="1">'rekapitulace pro r. 2024'!$BE$4:$BE$146</definedName>
    <definedName name="Z_759F693B_BDB1_44D0_8BFB_A15CF15255D2_.wvu.FilterData" localSheetId="0" hidden="1">'rekapitulace pro r. 2024'!$C$4:$BA$153</definedName>
    <definedName name="Z_75E9F6A4_23C7_4947_AA89_DB5D01FA81E8_.wvu.FilterData" localSheetId="0" hidden="1">'rekapitulace pro r. 2024'!$AC$4:$AI$57</definedName>
    <definedName name="Z_75EA2C08_C513_4A38_8001_F36501304F99_.wvu.FilterData" localSheetId="0" hidden="1">'rekapitulace pro r. 2024'!$C$4:$BA$153</definedName>
    <definedName name="Z_76B2275B_1F46_4C55_9800_5F9B9AEEF29A_.wvu.FilterData" localSheetId="0" hidden="1">'rekapitulace pro r. 2024'!$D$4:$AZ$63</definedName>
    <definedName name="Z_76DCF85E_4E09_48C6_A4C8_6B78A25C1098_.wvu.FilterData" localSheetId="0" hidden="1">'rekapitulace pro r. 2024'!$C$4:$BE$150</definedName>
    <definedName name="Z_76E4F523_C912_46B6_A1A4_1ED75401E9B0_.wvu.FilterData" localSheetId="0" hidden="1">'rekapitulace pro r. 2024'!$C$4:$BA$153</definedName>
    <definedName name="Z_774762F2_A981_4CA4_B176_C981013D1B97_.wvu.FilterData" localSheetId="0" hidden="1">'rekapitulace pro r. 2024'!$C$4:$BA$153</definedName>
    <definedName name="Z_779CAE15_7874_4686_AF0D_EE2B88C99640_.wvu.FilterData" localSheetId="0" hidden="1">'rekapitulace pro r. 2024'!$C$4:$BA$153</definedName>
    <definedName name="Z_7810E40C_F019_494B_B9B1_AF2B717EDE67_.wvu.FilterData" localSheetId="0" hidden="1">'rekapitulace pro r. 2024'!$D$4:$AZ$150</definedName>
    <definedName name="Z_782C960B_4B7A_4E08_BF6C_5D5FFB339D16_.wvu.FilterData" localSheetId="0" hidden="1">'rekapitulace pro r. 2024'!$AC$4:$AI$57</definedName>
    <definedName name="Z_785D6225_8532_4B28_BEA6_E019DE291C2C_.wvu.FilterData" localSheetId="0" hidden="1">'rekapitulace pro r. 2024'!$A$2:$BE$150</definedName>
    <definedName name="Z_7879AF7A_BB5E_4D0F_8C80_9652EC4465BD_.wvu.FilterData" localSheetId="0" hidden="1">'rekapitulace pro r. 2024'!#REF!</definedName>
    <definedName name="Z_7916952B_42B9_4620_8F39_ECB6BC6BF6C9_.wvu.FilterData" localSheetId="0" hidden="1">'rekapitulace pro r. 2024'!$D$4:$AZ$148</definedName>
    <definedName name="Z_79636016_6523_4464_9811_30480B020792_.wvu.FilterData" localSheetId="0" hidden="1">'rekapitulace pro r. 2024'!#REF!</definedName>
    <definedName name="Z_79FB12E9_C39F_43E6_828C_6D524B426A93_.wvu.FilterData" localSheetId="0" hidden="1">'rekapitulace pro r. 2024'!#REF!</definedName>
    <definedName name="Z_7A694604_DFE4_434C_BF7B_7E97A9C037D7_.wvu.FilterData" localSheetId="0" hidden="1">'rekapitulace pro r. 2024'!$C$4:$BA$153</definedName>
    <definedName name="Z_7A694604_DFE4_434C_BF7B_7E97A9C037D7_.wvu.PrintTitles" localSheetId="0" hidden="1">'rekapitulace pro r. 2024'!$A:$B,'rekapitulace pro r. 2024'!$1:$4</definedName>
    <definedName name="Z_7B3B3B0D_AD2E_47FE_BE6D_16058593C8D2_.wvu.FilterData" localSheetId="0" hidden="1">'rekapitulace pro r. 2024'!$C$4:$BA$153</definedName>
    <definedName name="Z_7B4EA9C5_9826_42CD_8F54_ABA2D58C6A1B_.wvu.FilterData" localSheetId="0" hidden="1">'rekapitulace pro r. 2024'!$C$4:$BA$153</definedName>
    <definedName name="Z_7BEEDACD_C41F_4F6B_9E00_8FF4BF375D28_.wvu.FilterData" localSheetId="0" hidden="1">'rekapitulace pro r. 2024'!$C$4:$BE$150</definedName>
    <definedName name="Z_7BF017AA_A662_4B86_8196_290E87F0366A_.wvu.FilterData" localSheetId="0" hidden="1">'rekapitulace pro r. 2024'!#REF!</definedName>
    <definedName name="Z_7BFDABC9_0B87_4D3B_869F_CDA17735F91C_.wvu.FilterData" localSheetId="0" hidden="1">'rekapitulace pro r. 2024'!$A$2:$BE$150</definedName>
    <definedName name="Z_7C024C24_9E1C_4C27_B1E1_0D8DE319B69D_.wvu.FilterData" localSheetId="0" hidden="1">'rekapitulace pro r. 2024'!$C$4:$BA$153</definedName>
    <definedName name="Z_7C2D93A8_8F26_4039_A75C_594F22028379_.wvu.FilterData" localSheetId="0" hidden="1">'rekapitulace pro r. 2024'!$C$4:$BA$153</definedName>
    <definedName name="Z_7C66079A_8EA6_4232_B021_46E61E635070_.wvu.FilterData" localSheetId="0" hidden="1">'rekapitulace pro r. 2024'!$D$4:$AZ$63</definedName>
    <definedName name="Z_7C79E026_9D26_47F9_AF81_F9754C96FAFB_.wvu.FilterData" localSheetId="0" hidden="1">'rekapitulace pro r. 2024'!$D$4:$AZ$63</definedName>
    <definedName name="Z_7C7E5C61_1A34_4C3E_9782_2214A18887D4_.wvu.FilterData" localSheetId="0" hidden="1">'rekapitulace pro r. 2024'!$D$4:$AZ$148</definedName>
    <definedName name="Z_7CAA40AE_A437_43AD_8E3B_F7FE17DE3846_.wvu.FilterData" localSheetId="0" hidden="1">'rekapitulace pro r. 2024'!$A$2:$BE$150</definedName>
    <definedName name="Z_7CEAAE7F_3C6A_4052_A114_2992DE025093_.wvu.FilterData" localSheetId="0" hidden="1">'rekapitulace pro r. 2024'!$AC$4:$AI$57</definedName>
    <definedName name="Z_7DF51B4D_A6EE_4316_BD47_11FB094D1DFA_.wvu.FilterData" localSheetId="0" hidden="1">'rekapitulace pro r. 2024'!$C$4:$BA$153</definedName>
    <definedName name="Z_7E2B7EF0_ACBA_4E60_B8D0_E0029FA928FC_.wvu.FilterData" localSheetId="0" hidden="1">'rekapitulace pro r. 2024'!$A$2:$BE$150</definedName>
    <definedName name="Z_7EB4DFB5_EA90_48CD_A042_66CB277AC9FE_.wvu.FilterData" localSheetId="0" hidden="1">'rekapitulace pro r. 2024'!$AC$4:$AI$57</definedName>
    <definedName name="Z_7EB8C46C_5DD8_4544_A3CE_C2A8CB2AAAC2_.wvu.FilterData" localSheetId="0" hidden="1">'rekapitulace pro r. 2024'!$C$4:$BA$153</definedName>
    <definedName name="Z_7EF8CBAD_FD1C_4C34_8B0B_E7EA0E2DB868_.wvu.FilterData" localSheetId="0" hidden="1">'rekapitulace pro r. 2024'!$AC$4:$AI$57</definedName>
    <definedName name="Z_7F0C43F2_7AC2_4032_BC2B_3A21DE4D4772_.wvu.FilterData" localSheetId="0" hidden="1">'rekapitulace pro r. 2024'!$C$4:$BA$153</definedName>
    <definedName name="Z_7F4FF2E1_78C4_4122_B7D7_ABF6E7E8D64B_.wvu.FilterData" localSheetId="0" hidden="1">'rekapitulace pro r. 2024'!$C$4:$BA$153</definedName>
    <definedName name="Z_81545A9F_66A3_4D51_9AE5_0D01BEE0EDDA_.wvu.FilterData" localSheetId="0" hidden="1">'rekapitulace pro r. 2024'!$B$4:$F$150</definedName>
    <definedName name="Z_81627520_DF76_45CD_8645_C597DBCE7917_.wvu.FilterData" localSheetId="0" hidden="1">'rekapitulace pro r. 2024'!$A$4:$BE$147</definedName>
    <definedName name="Z_81CACBF6_1CEB_42BE_88B5_04A3D34506B6_.wvu.FilterData" localSheetId="0" hidden="1">'rekapitulace pro r. 2024'!$C$4:$BA$153</definedName>
    <definedName name="Z_82292660_BE78_4E39_B6B9_5FBB5AD1F822_.wvu.FilterData" localSheetId="0" hidden="1">'rekapitulace pro r. 2024'!#REF!</definedName>
    <definedName name="Z_83F2A110_010B_4593_AD40_5DBD6E823F2A_.wvu.FilterData" localSheetId="0" hidden="1">'rekapitulace pro r. 2024'!#REF!</definedName>
    <definedName name="Z_85170A8E_1217_4E69_9FDE_2AA9D9AAB16C_.wvu.FilterData" localSheetId="0" hidden="1">'rekapitulace pro r. 2024'!$C$4:$AZ$148</definedName>
    <definedName name="Z_851751A3_59B4_44DD_A21C_7C1A3816D9F5_.wvu.FilterData" localSheetId="0" hidden="1">'rekapitulace pro r. 2024'!$D$4:$AZ$63</definedName>
    <definedName name="Z_8663DDB3_EF5C_43EB_8283_A9159269F970_.wvu.FilterData" localSheetId="0" hidden="1">'rekapitulace pro r. 2024'!$C$4:$BA$153</definedName>
    <definedName name="Z_86B50BAD_67F3_42FE_A6C0_DBC522ACA0C5_.wvu.FilterData" localSheetId="0" hidden="1">'rekapitulace pro r. 2024'!$C$4:$BA$153</definedName>
    <definedName name="Z_87192F11_1032_481C_ABD2_4ECBA6BA879B_.wvu.FilterData" localSheetId="0" hidden="1">'rekapitulace pro r. 2024'!$AZ$4:$BE$150</definedName>
    <definedName name="Z_8724FC80_D4D9_4014_9551_43496EE72E46_.wvu.FilterData" localSheetId="0" hidden="1">'rekapitulace pro r. 2024'!$C$4:$BA$153</definedName>
    <definedName name="Z_872E7030_2F99_4FBC_ABA8_9C0FBFB05757_.wvu.FilterData" localSheetId="0" hidden="1">'rekapitulace pro r. 2024'!$A$2:$BE$150</definedName>
    <definedName name="Z_875AE8DD_BF1B_4CC3_92FB_8363290573B6_.wvu.FilterData" localSheetId="0" hidden="1">'rekapitulace pro r. 2024'!#REF!</definedName>
    <definedName name="Z_87B0A2AF_B495_4375_856E_693ABD76499A_.wvu.FilterData" localSheetId="0" hidden="1">'rekapitulace pro r. 2024'!$D$4:$AZ$63</definedName>
    <definedName name="Z_8842C60B_886A_40A8_AED5_B17E1D5BE039_.wvu.FilterData" localSheetId="0" hidden="1">'rekapitulace pro r. 2024'!$C$4:$BA$153</definedName>
    <definedName name="Z_89504E4D_91F9_4E69_B034_F55BBE4A4EAA_.wvu.FilterData" localSheetId="0" hidden="1">'rekapitulace pro r. 2024'!$C$4:$BA$153</definedName>
    <definedName name="Z_895457FA_B1BF_4A43_86AD_A9CAA9ACF787_.wvu.FilterData" localSheetId="0" hidden="1">'rekapitulace pro r. 2024'!$C$4:$BA$153</definedName>
    <definedName name="Z_89552B98_6B5A_4EE9_A4DF_408CF43546A5_.wvu.FilterData" localSheetId="0" hidden="1">'rekapitulace pro r. 2024'!$C$4:$AZ$148</definedName>
    <definedName name="Z_89951DF7_B996_46C0_836E_897C7F0E4D38_.wvu.FilterData" localSheetId="0" hidden="1">'rekapitulace pro r. 2024'!$C$4:$BA$153</definedName>
    <definedName name="Z_89B58970_7E94_40ED_978A_71438EDC1B85_.wvu.FilterData" localSheetId="0" hidden="1">'rekapitulace pro r. 2024'!$A$2:$BE$150</definedName>
    <definedName name="Z_8A2492F4_D464_4A6C_8453_C004D4F8B520_.wvu.FilterData" localSheetId="0" hidden="1">'rekapitulace pro r. 2024'!$C$4:$BA$153</definedName>
    <definedName name="Z_8AD169C8_E841_4CD4_AA0A_2EF77700C028_.wvu.FilterData" localSheetId="0" hidden="1">'rekapitulace pro r. 2024'!$A$2:$BE$150</definedName>
    <definedName name="Z_8AE6BA25_7A9F_4A27_888E_560D04E2E479_.wvu.FilterData" localSheetId="0" hidden="1">'rekapitulace pro r. 2024'!$A$2:$BE$150</definedName>
    <definedName name="Z_8BB77EE9_83CA_4CB6_8DA0_5C304D508D98_.wvu.FilterData" localSheetId="0" hidden="1">'rekapitulace pro r. 2024'!$C$4:$BA$153</definedName>
    <definedName name="Z_8C607909_A8F0_4EC9_BCC5_53696A5E27E0_.wvu.FilterData" localSheetId="0" hidden="1">'rekapitulace pro r. 2024'!$A$2:$BE$150</definedName>
    <definedName name="Z_8D1F8941_869E_4C5B_8C64_7064CD61224B_.wvu.FilterData" localSheetId="0" hidden="1">'rekapitulace pro r. 2024'!$C$4:$BA$153</definedName>
    <definedName name="Z_8D4F71E6_8A07_4860_98F6_C19DF3BD9BBE_.wvu.FilterData" localSheetId="0" hidden="1">'rekapitulace pro r. 2024'!$C$4:$BA$153</definedName>
    <definedName name="Z_8D914093_2996_4F80_A018_CF3E31FA8694_.wvu.FilterData" localSheetId="0" hidden="1">'rekapitulace pro r. 2024'!$D$4:$AZ$63</definedName>
    <definedName name="Z_8E95F2D4_821C_488F_88FE_A642C88930AD_.wvu.FilterData" localSheetId="0" hidden="1">'rekapitulace pro r. 2024'!$A$3:$AZ$148</definedName>
    <definedName name="Z_8E99D78E_7F62_4042_9C88_78471FBD5262_.wvu.FilterData" localSheetId="0" hidden="1">'rekapitulace pro r. 2024'!$C$4:$BA$153</definedName>
    <definedName name="Z_8F4F8F46_7A30_438A_8C54_C5B2CCDBDB89_.wvu.FilterData" localSheetId="0" hidden="1">'rekapitulace pro r. 2024'!$C$4:$AZ$148</definedName>
    <definedName name="Z_8FBEF272_E18C_42CC_8FF8_DB7E3DF1000C_.wvu.FilterData" localSheetId="0" hidden="1">'rekapitulace pro r. 2024'!$AZ$4:$BE$150</definedName>
    <definedName name="Z_903970C3_8D9D_4EF1_A0BC_69DBD116A7A2_.wvu.FilterData" localSheetId="0" hidden="1">'rekapitulace pro r. 2024'!$D$4:$AZ$63</definedName>
    <definedName name="Z_9128AD07_3384_408D_948A_AAAB0B0BEF3D_.wvu.FilterData" localSheetId="0" hidden="1">'rekapitulace pro r. 2024'!$AZ$4:$BE$150</definedName>
    <definedName name="Z_92A5B46C_46CD_4CD7_AAC9_26A64D37130D_.wvu.FilterData" localSheetId="0" hidden="1">'rekapitulace pro r. 2024'!#REF!</definedName>
    <definedName name="Z_92C29E40_34CC_43E9_B5AD_0F9C94A086F2_.wvu.FilterData" localSheetId="0" hidden="1">'rekapitulace pro r. 2024'!$C$4:$BA$153</definedName>
    <definedName name="Z_92D6883C_B7C6_407C_8A7C_E00130E1CD68_.wvu.FilterData" localSheetId="0" hidden="1">'rekapitulace pro r. 2024'!$AC$4:$AI$57</definedName>
    <definedName name="Z_92FE7826_3B57_457C_B214_C65CE3EF6FB1_.wvu.FilterData" localSheetId="0" hidden="1">'rekapitulace pro r. 2024'!#REF!</definedName>
    <definedName name="Z_94D308CC_DEC2_42CB_9568_FE7392663478_.wvu.FilterData" localSheetId="0" hidden="1">'rekapitulace pro r. 2024'!#REF!</definedName>
    <definedName name="Z_94D4BA12_216C_43CC_A470_F79120C2F090_.wvu.FilterData" localSheetId="0" hidden="1">'rekapitulace pro r. 2024'!$C$4:$BE$150</definedName>
    <definedName name="Z_94D87362_4900_49D5_B6D5_9420958B8AC4_.wvu.FilterData" localSheetId="0" hidden="1">'rekapitulace pro r. 2024'!#REF!</definedName>
    <definedName name="Z_95154182_0874_4A58_B4DD_8DCCA90B5E6E_.wvu.FilterData" localSheetId="0" hidden="1">'rekapitulace pro r. 2024'!#REF!</definedName>
    <definedName name="Z_952A9C5E_5365_4E30_A75D_6FACF8FC7352_.wvu.FilterData" localSheetId="0" hidden="1">'rekapitulace pro r. 2024'!$AC$4:$AI$57</definedName>
    <definedName name="Z_958DAE76_9FD8_4875_831D_3BED1418A145_.wvu.FilterData" localSheetId="0" hidden="1">'rekapitulace pro r. 2024'!$AC$4:$AI$57</definedName>
    <definedName name="Z_9654B7DF_5533_428D_9C72_8BFF8527B75E_.wvu.FilterData" localSheetId="0" hidden="1">'rekapitulace pro r. 2024'!$A$2:$BE$150</definedName>
    <definedName name="Z_965DBE5B_33DB_4C57_9FEF_D93BE2205BB8_.wvu.FilterData" localSheetId="0" hidden="1">'rekapitulace pro r. 2024'!$A$2:$BE$153</definedName>
    <definedName name="Z_96C4652B_C1E9_4A92_8790_D02EAA2AF935_.wvu.FilterData" localSheetId="0" hidden="1">'rekapitulace pro r. 2024'!$C$4:$BA$153</definedName>
    <definedName name="Z_972E7F8C_31AC_4DFF_B689_2F9F300E0209_.wvu.FilterData" localSheetId="0" hidden="1">'rekapitulace pro r. 2024'!$C$4:$BA$153</definedName>
    <definedName name="Z_972E7F8C_31AC_4DFF_B689_2F9F300E0209_.wvu.PrintTitles" localSheetId="0" hidden="1">'rekapitulace pro r. 2024'!$A:$B,'rekapitulace pro r. 2024'!$1:$4</definedName>
    <definedName name="Z_974714C1_5342_493B_B75D_AD1667CF841A_.wvu.FilterData" localSheetId="0" hidden="1">'rekapitulace pro r. 2024'!$C$4:$BA$153</definedName>
    <definedName name="Z_982103F0_A6AA_4C4A_B12A_3077333188B7_.wvu.FilterData" localSheetId="0" hidden="1">'rekapitulace pro r. 2024'!#REF!</definedName>
    <definedName name="Z_987DE9F8_A8EA_4E00_B0CE_433F01622BBE_.wvu.FilterData" localSheetId="0" hidden="1">'rekapitulace pro r. 2024'!#REF!</definedName>
    <definedName name="Z_98FF2578_4A3C_42AA_A3D9_02DFB1DEB5A0_.wvu.FilterData" localSheetId="0" hidden="1">'rekapitulace pro r. 2024'!$C$4:$BA$153</definedName>
    <definedName name="Z_9A41B9AF_3779_4C26_998D_097CAC4821FF_.wvu.FilterData" localSheetId="0" hidden="1">'rekapitulace pro r. 2024'!$C$4:$BA$153</definedName>
    <definedName name="Z_9A4AFB6B_A075_4976_8781_2830B7831572_.wvu.FilterData" localSheetId="0" hidden="1">'rekapitulace pro r. 2024'!$AZ$4:$BE$150</definedName>
    <definedName name="Z_9AF9A156_FE77_47B0_884F_7E180B6E0399_.wvu.FilterData" localSheetId="0" hidden="1">'rekapitulace pro r. 2024'!#REF!</definedName>
    <definedName name="Z_9B21A6B6_F4A2_4935_8D76_ACE9C5AA456C_.wvu.FilterData" localSheetId="0" hidden="1">'rekapitulace pro r. 2024'!$C$4:$BE$150</definedName>
    <definedName name="Z_9B63C3E0_B793_454A_AA3E_90E4C9B7CD17_.wvu.FilterData" localSheetId="0" hidden="1">'rekapitulace pro r. 2024'!$C$4:$BA$153</definedName>
    <definedName name="Z_9CCE6562_F0D6_425A_B252_F56D4C42E56F_.wvu.FilterData" localSheetId="0" hidden="1">'rekapitulace pro r. 2024'!$D$4:$AZ$148</definedName>
    <definedName name="Z_9D03831F_5B21_4FF0_8713_CC70D15F5073_.wvu.FilterData" localSheetId="0" hidden="1">'rekapitulace pro r. 2024'!$L$4:$T$153</definedName>
    <definedName name="Z_9D297283_A25D_4D50_85B0_203AA9598427_.wvu.FilterData" localSheetId="0" hidden="1">'rekapitulace pro r. 2024'!$A$2:$BE$150</definedName>
    <definedName name="Z_9D51F7B7_C2EB_49A3_ADE3_E0886917A232_.wvu.FilterData" localSheetId="0" hidden="1">'rekapitulace pro r. 2024'!$AC$4:$AI$57</definedName>
    <definedName name="Z_9D8976AF_4D22_453A_8AFD_6257DBC076F6_.wvu.FilterData" localSheetId="0" hidden="1">'rekapitulace pro r. 2024'!$D$4:$AZ$148</definedName>
    <definedName name="Z_9DBEBCBB_F079_4CDF_AB1E_2B9F1A88BAE8_.wvu.FilterData" localSheetId="0" hidden="1">'rekapitulace pro r. 2024'!$A$2:$BE$150</definedName>
    <definedName name="Z_9DCD1502_84D5_4030_A140_C286BB26FF88_.wvu.FilterData" localSheetId="0" hidden="1">'rekapitulace pro r. 2024'!$C$4:$BA$153</definedName>
    <definedName name="Z_9EF13FE7_AAA9_43F9_B334_04A398E6EE91_.wvu.FilterData" localSheetId="0" hidden="1">'rekapitulace pro r. 2024'!#REF!</definedName>
    <definedName name="Z_9F029501_A735_41E3_B930_2B356EA00196_.wvu.FilterData" localSheetId="0" hidden="1">'rekapitulace pro r. 2024'!$D$4:$AZ$63</definedName>
    <definedName name="Z_9F449724_98FA_47CC_A3D7_4095034F2AB2_.wvu.FilterData" localSheetId="0" hidden="1">'rekapitulace pro r. 2024'!#REF!</definedName>
    <definedName name="Z_9FA4A453_1BEA_4727_9356_8C90D41EFBF3_.wvu.FilterData" localSheetId="0" hidden="1">'rekapitulace pro r. 2024'!$D$4:$AZ$63</definedName>
    <definedName name="Z_9FDDAA86_AF96_4D9B_BEAF_E6D32D874E90_.wvu.Cols" localSheetId="0" hidden="1">'rekapitulace pro r. 2024'!#REF!</definedName>
    <definedName name="Z_9FDDAA86_AF96_4D9B_BEAF_E6D32D874E90_.wvu.FilterData" localSheetId="0" hidden="1">'rekapitulace pro r. 2024'!#REF!</definedName>
    <definedName name="Z_9FDDAA86_AF96_4D9B_BEAF_E6D32D874E90_.wvu.PrintTitles" localSheetId="0" hidden="1">'rekapitulace pro r. 2024'!$B:$B,'rekapitulace pro r. 2024'!$2:$4</definedName>
    <definedName name="Z_9FF87560_D1CD_42D2_9180_428AC749EEB5_.wvu.FilterData" localSheetId="0" hidden="1">'rekapitulace pro r. 2024'!$A$2:$BE$150</definedName>
    <definedName name="Z_A033CE7A_DE6B_4D87_AA6F_B97EB0EA3C69_.wvu.FilterData" localSheetId="0" hidden="1">'rekapitulace pro r. 2024'!$C$4:$AZ$148</definedName>
    <definedName name="Z_A0A8B270_C728_437D_AA4F_D769B8B08621_.wvu.FilterData" localSheetId="0" hidden="1">'rekapitulace pro r. 2024'!#REF!</definedName>
    <definedName name="Z_A0FE30FC_5F31_48E5_BA44_7B3ADEED9F5D_.wvu.FilterData" localSheetId="0" hidden="1">'rekapitulace pro r. 2024'!$AC$4:$AI$57</definedName>
    <definedName name="Z_A19F388F_E33E_4FE4_B8A5_441F880CE31E_.wvu.FilterData" localSheetId="0" hidden="1">'rekapitulace pro r. 2024'!#REF!</definedName>
    <definedName name="Z_A20D30E9_BF21_4D45_B091_6A73FF5B0F35_.wvu.FilterData" localSheetId="0" hidden="1">'rekapitulace pro r. 2024'!$D$4:$AZ$63</definedName>
    <definedName name="Z_A2B20605_1862_47AA_B891_A3360CB66CEB_.wvu.FilterData" localSheetId="0" hidden="1">'rekapitulace pro r. 2024'!$A$3:$AZ$148</definedName>
    <definedName name="Z_A2FD0029_479A_4438_B753_43720F9B9FDC_.wvu.FilterData" localSheetId="0" hidden="1">'rekapitulace pro r. 2024'!$AC$4:$AI$57</definedName>
    <definedName name="Z_A364A6CE_7B3F_4C45_B831_500DF5357359_.wvu.FilterData" localSheetId="0" hidden="1">'rekapitulace pro r. 2024'!$AZ$4:$BE$150</definedName>
    <definedName name="Z_A414459C_E4B7_4CF5_983D_D9F011A6CFD8_.wvu.FilterData" localSheetId="0" hidden="1">'rekapitulace pro r. 2024'!$AC$4:$AI$57</definedName>
    <definedName name="Z_A4246DF4_CC05_4383_8E28_F78B80AFF502_.wvu.FilterData" localSheetId="0" hidden="1">'rekapitulace pro r. 2024'!$D$4:$AZ$63</definedName>
    <definedName name="Z_A4315B44_0FE4_4D8C_A9D4_AECD12580B0B_.wvu.FilterData" localSheetId="0" hidden="1">'rekapitulace pro r. 2024'!#REF!</definedName>
    <definedName name="Z_A451D133_B5F5_4B40_BE2E_A0D8B3818070_.wvu.FilterData" localSheetId="0" hidden="1">'rekapitulace pro r. 2024'!$C$4:$BA$153</definedName>
    <definedName name="Z_A4C00F5B_0C31_40A0_8657_EA39A99F3EAE_.wvu.FilterData" localSheetId="0" hidden="1">'rekapitulace pro r. 2024'!$AC$4:$AI$57</definedName>
    <definedName name="Z_A5D351B9_A0C8_4177_98D1_F298F0F6318B_.wvu.FilterData" localSheetId="0" hidden="1">'rekapitulace pro r. 2024'!$A$2:$BE$153</definedName>
    <definedName name="Z_A6CE80A3_44BB_4325_B86B_49DF5B2D5CFF_.wvu.FilterData" localSheetId="0" hidden="1">'rekapitulace pro r. 2024'!$C$4:$BA$153</definedName>
    <definedName name="Z_A72582E5_8DD2_4B07_A1BC_D1327AD9AB11_.wvu.FilterData" localSheetId="0" hidden="1">'rekapitulace pro r. 2024'!$C$4:$BA$153</definedName>
    <definedName name="Z_A7338E1E_CF97_4D30_851E_8069DFA7BBEE_.wvu.FilterData" localSheetId="0" hidden="1">'rekapitulace pro r. 2024'!$D$4:$AZ$63</definedName>
    <definedName name="Z_A871CCA0_1885_4A23_BFC1_893F4D902342_.wvu.FilterData" localSheetId="0" hidden="1">'rekapitulace pro r. 2024'!$C$4:$BA$153</definedName>
    <definedName name="Z_A87A3ECB_C430_4DA4_B55C_73046D0ABBAD_.wvu.FilterData" localSheetId="0" hidden="1">'rekapitulace pro r. 2024'!$C$4:$BA$153</definedName>
    <definedName name="Z_A87A3ECB_C430_4DA4_B55C_73046D0ABBAD_.wvu.PrintTitles" localSheetId="0" hidden="1">'rekapitulace pro r. 2024'!$A:$B,'rekapitulace pro r. 2024'!$1:$4</definedName>
    <definedName name="Z_A97740D8_F656_4E6E_9434_B1F1FB1CE65C_.wvu.FilterData" localSheetId="0" hidden="1">'rekapitulace pro r. 2024'!$D$4:$AZ$63</definedName>
    <definedName name="Z_AA726540_014A_4444_9E45_E79F78BDA3BE_.wvu.FilterData" localSheetId="0" hidden="1">'rekapitulace pro r. 2024'!$C$4:$BA$153</definedName>
    <definedName name="Z_AABD776B_B176_4E0D_9FDC_E8184141492E_.wvu.FilterData" localSheetId="0" hidden="1">'rekapitulace pro r. 2024'!$C$4:$BA$153</definedName>
    <definedName name="Z_AAD6D018_CE6F_40D9_95BC_9C4CEA184FAF_.wvu.FilterData" localSheetId="0" hidden="1">'rekapitulace pro r. 2024'!$C$4:$BA$153</definedName>
    <definedName name="Z_AADFC823_7B1B_469C_B326_4A1E5D9E67FF_.wvu.FilterData" localSheetId="0" hidden="1">'rekapitulace pro r. 2024'!$C$4:$BA$153</definedName>
    <definedName name="Z_AC9E4B37_1B94_43F2_BF94_EB01A561847A_.wvu.FilterData" localSheetId="0" hidden="1">'rekapitulace pro r. 2024'!$C$4:$BE$150</definedName>
    <definedName name="Z_AD305841_D67D_4B51_8A0C_D110036D2310_.wvu.FilterData" localSheetId="0" hidden="1">'rekapitulace pro r. 2024'!$C$4:$BA$153</definedName>
    <definedName name="Z_AE222D2F_349A_403C_99B6_5FB0D122E6C7_.wvu.FilterData" localSheetId="0" hidden="1">'rekapitulace pro r. 2024'!$A$2:$BE$150</definedName>
    <definedName name="Z_AE2DF5E6_F019_4845_AA03_41CE877B2DC8_.wvu.FilterData" localSheetId="0" hidden="1">'rekapitulace pro r. 2024'!$C$4:$BA$153</definedName>
    <definedName name="Z_AE397FC7_E0D8_48A5_B160_9D21B9E28976_.wvu.FilterData" localSheetId="0" hidden="1">'rekapitulace pro r. 2024'!$A$2:$BE$150</definedName>
    <definedName name="Z_AEEC45F0_BD5F_4380_A889_DF8C00250EC7_.wvu.FilterData" localSheetId="0" hidden="1">'rekapitulace pro r. 2024'!#REF!</definedName>
    <definedName name="Z_AEF7F644_6C74_41DF_9A7D_83DD82D9F19A_.wvu.FilterData" localSheetId="0" hidden="1">'rekapitulace pro r. 2024'!#REF!</definedName>
    <definedName name="Z_AF2CDA68_E132_4D8C_B9EB_7A362BD4FBE7_.wvu.FilterData" localSheetId="0" hidden="1">'rekapitulace pro r. 2024'!$C$4:$BA$153</definedName>
    <definedName name="Z_AF4F9BFA_A713_4333_A46A_68F714F8DE73_.wvu.FilterData" localSheetId="0" hidden="1">'rekapitulace pro r. 2024'!$D$4:$AZ$63</definedName>
    <definedName name="Z_AF813423_71AD_4DE5_801B_42190ECE5EF3_.wvu.FilterData" localSheetId="0" hidden="1">'rekapitulace pro r. 2024'!$AC$4:$AI$57</definedName>
    <definedName name="Z_AF8F4973_2997_4B5F_9D6C_2B84B93A010C_.wvu.FilterData" localSheetId="0" hidden="1">'rekapitulace pro r. 2024'!$C$4:$BA$153</definedName>
    <definedName name="Z_AFB15E26_748C_4B65_908F_4C869CEDE058_.wvu.FilterData" localSheetId="0" hidden="1">'rekapitulace pro r. 2024'!#REF!</definedName>
    <definedName name="Z_AFCB6AE9_0622_44C6_A5EB_344548AEFCF3_.wvu.FilterData" localSheetId="0" hidden="1">'rekapitulace pro r. 2024'!$C$4:$BA$153</definedName>
    <definedName name="Z_AFF46069_80A9_4E48_9F6B_7178F41D8D00_.wvu.FilterData" localSheetId="0" hidden="1">'rekapitulace pro r. 2024'!#REF!</definedName>
    <definedName name="Z_B10412B2_BB59_41BF_901F_216DE93EF46A_.wvu.FilterData" localSheetId="0" hidden="1">'rekapitulace pro r. 2024'!$AC$4:$AI$57</definedName>
    <definedName name="Z_B104B509_8DB3_4F45_8ABE_0FC1BB5FB04A_.wvu.FilterData" localSheetId="0" hidden="1">'rekapitulace pro r. 2024'!$C$4:$BA$153</definedName>
    <definedName name="Z_B2AFC8D8_8DE5_48CD_AA25_BA211AF30647_.wvu.FilterData" localSheetId="0" hidden="1">'rekapitulace pro r. 2024'!$C$4:$BA$153</definedName>
    <definedName name="Z_B2D20EA2_AB1E_474D_9FDB_B8A61C912297_.wvu.PrintTitles" localSheetId="0" hidden="1">'rekapitulace pro r. 2024'!$A:$B,'rekapitulace pro r. 2024'!$2:$4</definedName>
    <definedName name="Z_B2F9226C_F676_46E0_8795_67FFF15BA4E9_.wvu.FilterData" localSheetId="0" hidden="1">'rekapitulace pro r. 2024'!#REF!</definedName>
    <definedName name="Z_B33DDF8C_AD6B_44EF_8B20_2F7D3BDC649B_.wvu.FilterData" localSheetId="0" hidden="1">'rekapitulace pro r. 2024'!$C$4:$BA$153</definedName>
    <definedName name="Z_B4365D39_C987_458D_88E0_A28FDD56D64B_.wvu.FilterData" localSheetId="0" hidden="1">'rekapitulace pro r. 2024'!$A$2:$BE$150</definedName>
    <definedName name="Z_B45F1B8F_13AA_4970_BA9A_C39B2F8FFA63_.wvu.FilterData" localSheetId="0" hidden="1">'rekapitulace pro r. 2024'!$AS$4:$AZ$63</definedName>
    <definedName name="Z_B49C9FAB_5007_4631_82BD_38DFD07BF19F_.wvu.FilterData" localSheetId="0" hidden="1">'rekapitulace pro r. 2024'!#REF!</definedName>
    <definedName name="Z_B4D91F1D_1500_4800_939A_3AEB38FA5920_.wvu.FilterData" localSheetId="0" hidden="1">'rekapitulace pro r. 2024'!$C$4:$BA$153</definedName>
    <definedName name="Z_B50157D9_E59C_4026_BE03_1FE06C985146_.wvu.FilterData" localSheetId="0" hidden="1">'rekapitulace pro r. 2024'!$AZ$4:$BE$150</definedName>
    <definedName name="Z_B5EFED23_7307_4562_8AA1_BB5CC2B231E0_.wvu.FilterData" localSheetId="0" hidden="1">'rekapitulace pro r. 2024'!$C$4:$BA$153</definedName>
    <definedName name="Z_B720DB8D_8F05_41D8_B2A1_E41B98C9A479_.wvu.FilterData" localSheetId="0" hidden="1">'rekapitulace pro r. 2024'!$C$4:$BA$153</definedName>
    <definedName name="Z_B76A4E7E_D2F3_4DA7_9C3C_A7D5762B6346_.wvu.FilterData" localSheetId="0" hidden="1">'rekapitulace pro r. 2024'!#REF!</definedName>
    <definedName name="Z_B773E5D5_BAD4_4658_AAA8_C1B603D696D0_.wvu.FilterData" localSheetId="0" hidden="1">'rekapitulace pro r. 2024'!$C$4:$BA$153</definedName>
    <definedName name="Z_B82E66F1_FB89_4970_BFD2_CDD61374CCA7_.wvu.FilterData" localSheetId="0" hidden="1">'rekapitulace pro r. 2024'!$A$2:$BE$153</definedName>
    <definedName name="Z_B894258D_3A10_415E_9D07_0539B492B945_.wvu.FilterData" localSheetId="0" hidden="1">'rekapitulace pro r. 2024'!$D$4:$AZ$63</definedName>
    <definedName name="Z_B9613BD5_AE29_4684_A37B_2EC041CFF3C6_.wvu.FilterData" localSheetId="0" hidden="1">'rekapitulace pro r. 2024'!$B$4:$F$150</definedName>
    <definedName name="Z_B9625186_F86E_46D7_A519_CC8FE6AB8D11_.wvu.FilterData" localSheetId="0" hidden="1">'rekapitulace pro r. 2024'!$C$4:$BA$153</definedName>
    <definedName name="Z_B9C297A6_CA55_42DA_A3AC_7538344EEA74_.wvu.FilterData" localSheetId="0" hidden="1">'rekapitulace pro r. 2024'!$A$2:$BE$150</definedName>
    <definedName name="Z_B9F8C2C5_2300_475C_883B_5E9CAFBC0927_.wvu.FilterData" localSheetId="0" hidden="1">'rekapitulace pro r. 2024'!$C$4:$BA$153</definedName>
    <definedName name="Z_BA1524CD_1CBB_4AB1_B36C_2E670A0DD53D_.wvu.FilterData" localSheetId="0" hidden="1">'rekapitulace pro r. 2024'!#REF!</definedName>
    <definedName name="Z_BA2CC131_C7CC_41D8_B442_B7CA42849450_.wvu.FilterData" localSheetId="0" hidden="1">'rekapitulace pro r. 2024'!#REF!</definedName>
    <definedName name="Z_BA2D7559_9B44_4673_9F66_923F4BE9A79C_.wvu.FilterData" localSheetId="0" hidden="1">'rekapitulace pro r. 2024'!$A$2:$BE$150</definedName>
    <definedName name="Z_BA80F2D8_707A_4601_BA2D_B2E209DB8BB6_.wvu.FilterData" localSheetId="0" hidden="1">'rekapitulace pro r. 2024'!$A$2:$BE$150</definedName>
    <definedName name="Z_BA871097_C171_4DF5_B790_4652A772BB47_.wvu.FilterData" localSheetId="0" hidden="1">'rekapitulace pro r. 2024'!$C$4:$BA$153</definedName>
    <definedName name="Z_BB700C42_0C44_4105_8401_B0EC3F942995_.wvu.FilterData" localSheetId="0" hidden="1">'rekapitulace pro r. 2024'!$C$4:$BA$153</definedName>
    <definedName name="Z_BBE97E31_C13D_4E4B_AC13_B426197B4E33_.wvu.FilterData" localSheetId="0" hidden="1">'rekapitulace pro r. 2024'!$A$4:$BE$147</definedName>
    <definedName name="Z_BC086B8E_BC5E_4655_B486_9383F012669B_.wvu.FilterData" localSheetId="0" hidden="1">'rekapitulace pro r. 2024'!$C$4:$BA$153</definedName>
    <definedName name="Z_BC674F12_B5AC_4675_A9F5_AB512B5431CB_.wvu.FilterData" localSheetId="0" hidden="1">'rekapitulace pro r. 2024'!$D$4:$AZ$63</definedName>
    <definedName name="Z_BD584E36_BB9C_4812_B5BC_AC5B072D3864_.wvu.FilterData" localSheetId="0" hidden="1">'rekapitulace pro r. 2024'!$C$4:$BA$153</definedName>
    <definedName name="Z_BDDED89C_033E_4907_A3AC_35C1126C1AB6_.wvu.FilterData" localSheetId="0" hidden="1">'rekapitulace pro r. 2024'!$AC$4:$AI$57</definedName>
    <definedName name="Z_BE25DDC6_782E_48A6_8F61_3FE4F4D6A9DD_.wvu.FilterData" localSheetId="0" hidden="1">'rekapitulace pro r. 2024'!$C$4:$BA$153</definedName>
    <definedName name="Z_BEDD3B44_DA87_40FC_A700_7FF90204932D_.wvu.FilterData" localSheetId="0" hidden="1">'rekapitulace pro r. 2024'!#REF!</definedName>
    <definedName name="Z_BF24358D_7E40_4E29_923B_148E2FB980F1_.wvu.FilterData" localSheetId="0" hidden="1">'rekapitulace pro r. 2024'!$C$4:$BA$153</definedName>
    <definedName name="Z_BF68D914_33FE_4A3C_ADB7_9E8A9F7AE33F_.wvu.FilterData" localSheetId="0" hidden="1">'rekapitulace pro r. 2024'!$D$4:$AZ$63</definedName>
    <definedName name="Z_C000012F_51C5_4289_B4E3_9F37CF8FA1C6_.wvu.FilterData" localSheetId="0" hidden="1">'rekapitulace pro r. 2024'!$A$2:$BE$150</definedName>
    <definedName name="Z_C0A7C398_034E_46EF_A5DD_4E38BC6AE618_.wvu.FilterData" localSheetId="0" hidden="1">'rekapitulace pro r. 2024'!$C$4:$BE$150</definedName>
    <definedName name="Z_C0DDB50A_9310_4899_B986_94C7C69CCAB7_.wvu.FilterData" localSheetId="0" hidden="1">'rekapitulace pro r. 2024'!$C$4:$BA$153</definedName>
    <definedName name="Z_C13EDB15_0092_4337_B6EE_8358C3DDF028_.wvu.FilterData" localSheetId="0" hidden="1">'rekapitulace pro r. 2024'!$D$4:$AZ$63</definedName>
    <definedName name="Z_C2C22E0B_36F6_45E8_ACC4_DFECE823D5C2_.wvu.FilterData" localSheetId="0" hidden="1">'rekapitulace pro r. 2024'!$C$4:$BA$153</definedName>
    <definedName name="Z_C32648D3_945E_4F3A_8C68_FEDB452980CF_.wvu.FilterData" localSheetId="0" hidden="1">'rekapitulace pro r. 2024'!$C$4:$BA$153</definedName>
    <definedName name="Z_C364670F_B81D_4C4D_8D4A_5BA0E03A9172_.wvu.FilterData" localSheetId="0" hidden="1">'rekapitulace pro r. 2024'!#REF!</definedName>
    <definedName name="Z_C431B14C_12A9_4300_9981_9FAF17F355C7_.wvu.FilterData" localSheetId="0" hidden="1">'rekapitulace pro r. 2024'!$C$4:$BE$150</definedName>
    <definedName name="Z_C4B9CD89_C33B_425F_8BA3_9108FEF11D82_.wvu.FilterData" localSheetId="0" hidden="1">'rekapitulace pro r. 2024'!$C$4:$BA$153</definedName>
    <definedName name="Z_C4F85760_8E83_4E28_B830_DEC574627C42_.wvu.FilterData" localSheetId="0" hidden="1">'rekapitulace pro r. 2024'!$AZ$4:$BE$150</definedName>
    <definedName name="Z_C60F7234_AE7C_4A50_AD50_F2B26D5F3893_.wvu.FilterData" localSheetId="0" hidden="1">'rekapitulace pro r. 2024'!#REF!</definedName>
    <definedName name="Z_C7BD3FE9_EF26_48D9_B130_2129DEDB3449_.wvu.FilterData" localSheetId="0" hidden="1">'rekapitulace pro r. 2024'!$BE$4:$BE$146</definedName>
    <definedName name="Z_C8108694_60B4_45CB_83C7_3E190798E615_.wvu.FilterData" localSheetId="0" hidden="1">'rekapitulace pro r. 2024'!#REF!</definedName>
    <definedName name="Z_CAC21046_6B1F_49AA_9899_43288A59FCF1_.wvu.FilterData" localSheetId="0" hidden="1">'rekapitulace pro r. 2024'!$C$4:$BA$153</definedName>
    <definedName name="Z_CAF39FD7_0DFB_486A_9799_42D34AB5BA2B_.wvu.FilterData" localSheetId="0" hidden="1">'rekapitulace pro r. 2024'!$C$4:$BA$153</definedName>
    <definedName name="Z_CB1D83F8_5381_4D41_B626_396B480E8AA5_.wvu.FilterData" localSheetId="0" hidden="1">'rekapitulace pro r. 2024'!$AC$4:$AI$57</definedName>
    <definedName name="Z_CB71788A_2546_4347_8B7D_2A2169897028_.wvu.FilterData" localSheetId="0" hidden="1">'rekapitulace pro r. 2024'!$C$4:$BA$153</definedName>
    <definedName name="Z_CBC92FD3_5645_4117_BE87_ED944B53EBB7_.wvu.FilterData" localSheetId="0" hidden="1">'rekapitulace pro r. 2024'!$C$4:$BE$150</definedName>
    <definedName name="Z_CC03BA33_FC58_401A_B0F3_0BD8F9E6DCB2_.wvu.FilterData" localSheetId="0" hidden="1">'rekapitulace pro r. 2024'!$C$4:$BA$153</definedName>
    <definedName name="Z_CC19F704_C7A3_4D0D_B65E_971BF5D6AF9C_.wvu.FilterData" localSheetId="0" hidden="1">'rekapitulace pro r. 2024'!$C$4:$BA$153</definedName>
    <definedName name="Z_CC19F704_C7A3_4D0D_B65E_971BF5D6AF9C_.wvu.PrintTitles" localSheetId="0" hidden="1">'rekapitulace pro r. 2024'!$A:$B,'rekapitulace pro r. 2024'!$1:$4</definedName>
    <definedName name="Z_CD12B211_B899_409E_9A09_089FEFC5639C_.wvu.FilterData" localSheetId="0" hidden="1">'rekapitulace pro r. 2024'!$D$4:$AZ$63</definedName>
    <definedName name="Z_CDE19504_E2CD_48E1_98D6_439A3157EF24_.wvu.FilterData" localSheetId="0" hidden="1">'rekapitulace pro r. 2024'!$B$4:$F$150</definedName>
    <definedName name="Z_CE39FE20_6FAB_4AED_AA81_1C2B88273613_.wvu.FilterData" localSheetId="0" hidden="1">'rekapitulace pro r. 2024'!$D$4:$AZ$63</definedName>
    <definedName name="Z_CEABFBD0_B629_4D12_960F_2AE91D996A7B_.wvu.FilterData" localSheetId="0" hidden="1">'rekapitulace pro r. 2024'!$D$4:$AZ$63</definedName>
    <definedName name="Z_CF054F60_3F82_4A0C_8C46_A2004079AEEC_.wvu.FilterData" localSheetId="0" hidden="1">'rekapitulace pro r. 2024'!$C$4:$AZ$148</definedName>
    <definedName name="Z_CFE1DEC7_B508_4284_A800_991802581D84_.wvu.FilterData" localSheetId="0" hidden="1">'rekapitulace pro r. 2024'!$C$4:$BA$153</definedName>
    <definedName name="Z_D009E7F3_8EF4_4E8D_B566_9720135D0958_.wvu.FilterData" localSheetId="0" hidden="1">'rekapitulace pro r. 2024'!$A$2:$BE$150</definedName>
    <definedName name="Z_D07571FE_AC7A_4A2D_94B0_127F0DDB964F_.wvu.FilterData" localSheetId="0" hidden="1">'rekapitulace pro r. 2024'!$D$4:$AZ$63</definedName>
    <definedName name="Z_D083F748_0A2A_4788_BE0D_E538B96C4CB0_.wvu.FilterData" localSheetId="0" hidden="1">'rekapitulace pro r. 2024'!$AC$4:$AI$57</definedName>
    <definedName name="Z_D0ACD930_D309_42DF_928D_CF02096A0C1E_.wvu.FilterData" localSheetId="0" hidden="1">'rekapitulace pro r. 2024'!$C$4:$BE$150</definedName>
    <definedName name="Z_D133F734_7122_4844_8F73_EC69C7675212_.wvu.FilterData" localSheetId="0" hidden="1">'rekapitulace pro r. 2024'!$D$4:$AZ$150</definedName>
    <definedName name="Z_D143258A_720D_4389_A3C8_9EFCCF6DC4DB_.wvu.FilterData" localSheetId="0" hidden="1">'rekapitulace pro r. 2024'!$D$4:$AZ$63</definedName>
    <definedName name="Z_D14F5149_F89B_48B9_A399_11BAD74393A3_.wvu.FilterData" localSheetId="0" hidden="1">'rekapitulace pro r. 2024'!$C$4:$BA$153</definedName>
    <definedName name="Z_D2370CDD_5741_46D1_B92B_C50D70D2A579_.wvu.FilterData" localSheetId="0" hidden="1">'rekapitulace pro r. 2024'!$C$4:$BA$153</definedName>
    <definedName name="Z_D2AA8EDC_E7A9_4DFC_A6BC_9EEBC6833C8E_.wvu.FilterData" localSheetId="0" hidden="1">'rekapitulace pro r. 2024'!$C$4:$BA$153</definedName>
    <definedName name="Z_D2FAD8E5_4A42_4E5D_9CDF_74F2C31FE62B_.wvu.FilterData" localSheetId="0" hidden="1">'rekapitulace pro r. 2024'!$C$4:$BA$153</definedName>
    <definedName name="Z_D436459A_900D_4FC9_A05D_91C0ED6106EE_.wvu.FilterData" localSheetId="0" hidden="1">'rekapitulace pro r. 2024'!#REF!</definedName>
    <definedName name="Z_D5258C5A_CED6_46EA_9D41_3EF3D75D95AF_.wvu.FilterData" localSheetId="0" hidden="1">'rekapitulace pro r. 2024'!$C$4:$BA$153</definedName>
    <definedName name="Z_D5835347_89E6_4681_B0CC_7EBA9D44259C_.wvu.FilterData" localSheetId="0" hidden="1">'rekapitulace pro r. 2024'!$AZ$4:$BE$150</definedName>
    <definedName name="Z_D6C677C7_3766_4433_B018_1853C13DDBAA_.wvu.FilterData" localSheetId="0" hidden="1">'rekapitulace pro r. 2024'!$C$4:$BA$153</definedName>
    <definedName name="Z_D6DB05B1_397F_4DFD_8DE6_12D29C310C44_.wvu.Cols" localSheetId="0" hidden="1">'rekapitulace pro r. 2024'!#REF!</definedName>
    <definedName name="Z_D6DB05B1_397F_4DFD_8DE6_12D29C310C44_.wvu.FilterData" localSheetId="0" hidden="1">'rekapitulace pro r. 2024'!$C$4:$BA$153</definedName>
    <definedName name="Z_D6DB05B1_397F_4DFD_8DE6_12D29C310C44_.wvu.PrintTitles" localSheetId="0" hidden="1">'rekapitulace pro r. 2024'!$A:$B,'rekapitulace pro r. 2024'!$1:$4</definedName>
    <definedName name="Z_D6FC7385_81F3_4C64_B7B4_68AA8EB705A6_.wvu.FilterData" localSheetId="0" hidden="1">'rekapitulace pro r. 2024'!$A$4:$BE$147</definedName>
    <definedName name="Z_D7388A85_F3F6_47A0_9725_663DC93F87E3_.wvu.FilterData" localSheetId="0" hidden="1">'rekapitulace pro r. 2024'!$C$4:$BA$153</definedName>
    <definedName name="Z_D7AB68E1_9A82_4173_9B91_F69806CF5399_.wvu.FilterData" localSheetId="0" hidden="1">'rekapitulace pro r. 2024'!#REF!</definedName>
    <definedName name="Z_D7FB5A1F_421B_43AD_82B2_06981BEC76F3_.wvu.FilterData" localSheetId="0" hidden="1">'rekapitulace pro r. 2024'!$C$4:$BA$153</definedName>
    <definedName name="Z_D8756336_F10B_473D_B27D_A12512D8A092_.wvu.FilterData" localSheetId="0" hidden="1">'rekapitulace pro r. 2024'!$C$4:$BA$153</definedName>
    <definedName name="Z_D8EB1320_3917_462F_901C_8A581B1FD16A_.wvu.FilterData" localSheetId="0" hidden="1">'rekapitulace pro r. 2024'!$C$4:$BE$150</definedName>
    <definedName name="Z_D928E7EA_2C43_41DD_9EF4_93C3B0E148EE_.wvu.FilterData" localSheetId="0" hidden="1">'rekapitulace pro r. 2024'!$C$4:$BA$153</definedName>
    <definedName name="Z_DA0992EB_6B7D_4023_9409_C05F5D4ABBB4_.wvu.FilterData" localSheetId="0" hidden="1">'rekapitulace pro r. 2024'!#REF!</definedName>
    <definedName name="Z_DA125483_823F_4B9E_829D_C20E1F4D7514_.wvu.FilterData" localSheetId="0" hidden="1">'rekapitulace pro r. 2024'!$D$4:$AZ$63</definedName>
    <definedName name="Z_DAE6E213_3D8D_4E4C_A46C_EFA9FBADB4DB_.wvu.FilterData" localSheetId="0" hidden="1">'rekapitulace pro r. 2024'!$AC$4:$AI$57</definedName>
    <definedName name="Z_DAF0EAD3_3EA0_4A25_8DD9_948C8676E980_.wvu.FilterData" localSheetId="0" hidden="1">'rekapitulace pro r. 2024'!$C$4:$BA$153</definedName>
    <definedName name="Z_DBB9E3DD_A798_4BA6_86CB_62C7654AF7C2_.wvu.FilterData" localSheetId="0" hidden="1">'rekapitulace pro r. 2024'!$B$4:$F$150</definedName>
    <definedName name="Z_DDCFC808_48A1_4174_8575_DADB522D22A0_.wvu.FilterData" localSheetId="0" hidden="1">'rekapitulace pro r. 2024'!$AC$4:$AI$57</definedName>
    <definedName name="Z_E0BBFE7C_A031_4D85_8C17_C7CCD34DA696_.wvu.FilterData" localSheetId="0" hidden="1">'rekapitulace pro r. 2024'!$C$4:$BA$153</definedName>
    <definedName name="Z_E18F526E_3662_4F2A_832F_18B708A7FC98_.wvu.FilterData" localSheetId="0" hidden="1">'rekapitulace pro r. 2024'!$A$2:$BE$153</definedName>
    <definedName name="Z_E18F526E_3662_4F2A_832F_18B708A7FC98_.wvu.PrintTitles" localSheetId="0" hidden="1">'rekapitulace pro r. 2024'!$A:$B,'rekapitulace pro r. 2024'!$1:$4</definedName>
    <definedName name="Z_E1DDE73C_397B_46E5_852C_619C16EC98E3_.wvu.FilterData" localSheetId="0" hidden="1">'rekapitulace pro r. 2024'!$AC$4:$AI$57</definedName>
    <definedName name="Z_E2269366_341E_4590_9F09_293B54B652A5_.wvu.FilterData" localSheetId="0" hidden="1">'rekapitulace pro r. 2024'!$C$4:$BA$153</definedName>
    <definedName name="Z_E27C4002_35A2_48B4_AF4F_27832C1FFD0E_.wvu.FilterData" localSheetId="0" hidden="1">'rekapitulace pro r. 2024'!#REF!</definedName>
    <definedName name="Z_E2F615B6_BBCA_4E66_88C3_CC39B7FC8D9C_.wvu.FilterData" localSheetId="0" hidden="1">'rekapitulace pro r. 2024'!$C$4:$BA$153</definedName>
    <definedName name="Z_E2F615B6_BBCA_4E66_88C3_CC39B7FC8D9C_.wvu.PrintTitles" localSheetId="0" hidden="1">'rekapitulace pro r. 2024'!$A:$B,'rekapitulace pro r. 2024'!$1:$4</definedName>
    <definedName name="Z_E310DA9E_AAEE_4E7C_AD7C_887ADABBFE27_.wvu.FilterData" localSheetId="0" hidden="1">'rekapitulace pro r. 2024'!$D$4:$AZ$63</definedName>
    <definedName name="Z_E33EA06E_B28E_4768_86B5_6202472DAC37_.wvu.FilterData" localSheetId="0" hidden="1">'rekapitulace pro r. 2024'!$C$4:$BA$153</definedName>
    <definedName name="Z_E43512F8_5B5E_4C98_B028_C017219FF044_.wvu.FilterData" localSheetId="0" hidden="1">'rekapitulace pro r. 2024'!#REF!</definedName>
    <definedName name="Z_E57D5CBC_71F0_490E_B85F_757EF8927DAA_.wvu.FilterData" localSheetId="0" hidden="1">'rekapitulace pro r. 2024'!$D$4:$AZ$63</definedName>
    <definedName name="Z_E5AF9B1F_A347_4D24_8DC5_66A1CA2BD16D_.wvu.FilterData" localSheetId="0" hidden="1">'rekapitulace pro r. 2024'!$D$4:$AZ$63</definedName>
    <definedName name="Z_E6FE3D43_AA32_4C50_B275_4F710A5933D8_.wvu.FilterData" localSheetId="0" hidden="1">'rekapitulace pro r. 2024'!$C$4:$BE$150</definedName>
    <definedName name="Z_E7B31B55_B1A0_4F34_9409_44079880CDDD_.wvu.FilterData" localSheetId="0" hidden="1">'rekapitulace pro r. 2024'!$C$4:$BA$153</definedName>
    <definedName name="Z_E85FD4D9_C35A_4673_A745_0479BADC3B23_.wvu.FilterData" localSheetId="0" hidden="1">'rekapitulace pro r. 2024'!$C$4:$BE$150</definedName>
    <definedName name="Z_E89B76AE_ABC7_46EA_BFBE_2DAD8DC2B459_.wvu.FilterData" localSheetId="0" hidden="1">'rekapitulace pro r. 2024'!$D$4:$AZ$63</definedName>
    <definedName name="Z_E8F13626_305D_48FA_BFD2_A4D44CB5A124_.wvu.FilterData" localSheetId="0" hidden="1">'rekapitulace pro r. 2024'!$C$4:$BE$150</definedName>
    <definedName name="Z_E9BDB633_D74D_4A44_BDF3_4A30B04647D8_.wvu.FilterData" localSheetId="0" hidden="1">'rekapitulace pro r. 2024'!$C$4:$BE$150</definedName>
    <definedName name="Z_E9C22FF5_75EC_4C04_ABD6_408B88CEC3B9_.wvu.FilterData" localSheetId="0" hidden="1">'rekapitulace pro r. 2024'!$C$4:$BA$153</definedName>
    <definedName name="Z_E9E53CE9_24F3_4B81_8BCD_6146FBD3348D_.wvu.FilterData" localSheetId="0" hidden="1">'rekapitulace pro r. 2024'!#REF!</definedName>
    <definedName name="Z_E9EF155A_9911_414C_B05B_AAB7554801B5_.wvu.FilterData" localSheetId="0" hidden="1">'rekapitulace pro r. 2024'!$C$4:$BA$153</definedName>
    <definedName name="Z_EA8F30B2_C419_4FBE_8681_6F4B9D4E44FA_.wvu.FilterData" localSheetId="0" hidden="1">'rekapitulace pro r. 2024'!#REF!</definedName>
    <definedName name="Z_EC8A5345_2A02_4E82_AB2E_13BF9AA06BEE_.wvu.FilterData" localSheetId="0" hidden="1">'rekapitulace pro r. 2024'!$A$2:$BE$150</definedName>
    <definedName name="Z_ED2AB4F1_1735_49A8_B88D_AA08A9FBF25D_.wvu.FilterData" localSheetId="0" hidden="1">'rekapitulace pro r. 2024'!$C$4:$BA$153</definedName>
    <definedName name="Z_ED4807F7_1301_4643_AA69_46F2817CCF9E_.wvu.FilterData" localSheetId="0" hidden="1">'rekapitulace pro r. 2024'!$AC$4:$AI$57</definedName>
    <definedName name="Z_F10CEA70_CFFF_4C28_B881_294587BC4C43_.wvu.FilterData" localSheetId="0" hidden="1">'rekapitulace pro r. 2024'!$C$4:$BA$153</definedName>
    <definedName name="Z_F1313BD5_43C5_483D_8067_7BE5FCE53E5A_.wvu.FilterData" localSheetId="0" hidden="1">'rekapitulace pro r. 2024'!$A$2:$BE$150</definedName>
    <definedName name="Z_F13E7FFF_B46F_45C2_8C93_8A75CE285D97_.wvu.FilterData" localSheetId="0" hidden="1">'rekapitulace pro r. 2024'!$AZ$4:$BE$150</definedName>
    <definedName name="Z_F146303A_422F_4031_B192_237C4CC1A8B7_.wvu.FilterData" localSheetId="0" hidden="1">'rekapitulace pro r. 2024'!$A$2:$BE$153</definedName>
    <definedName name="Z_F1F38FDC_2C00_495F_8FB9_F8BA8BB269B2_.wvu.FilterData" localSheetId="0" hidden="1">'rekapitulace pro r. 2024'!$A$2:$BE$150</definedName>
    <definedName name="Z_F292DB3E_B34F_4000_8BFC_3E7A91907B5E_.wvu.FilterData" localSheetId="0" hidden="1">'rekapitulace pro r. 2024'!$C$4:$BE$150</definedName>
    <definedName name="Z_F2D625EB_2649_4323_8CA4_9B4601237A96_.wvu.FilterData" localSheetId="0" hidden="1">'rekapitulace pro r. 2024'!$C$4:$BA$153</definedName>
    <definedName name="Z_F2F63767_EA4B_4C54_A90E_E6730C9015A3_.wvu.FilterData" localSheetId="0" hidden="1">'rekapitulace pro r. 2024'!$C$4:$BA$153</definedName>
    <definedName name="Z_F3D1AC9C_FE0D_438A_88AC_8D3A8FAAA497_.wvu.Cols" localSheetId="0" hidden="1">'rekapitulace pro r. 2024'!#REF!,'rekapitulace pro r. 2024'!#REF!,'rekapitulace pro r. 2024'!#REF!</definedName>
    <definedName name="Z_F3D1AC9C_FE0D_438A_88AC_8D3A8FAAA497_.wvu.FilterData" localSheetId="0" hidden="1">'rekapitulace pro r. 2024'!$D$4:$AZ$63</definedName>
    <definedName name="Z_F3D1AC9C_FE0D_438A_88AC_8D3A8FAAA497_.wvu.PrintTitles" localSheetId="0" hidden="1">'rekapitulace pro r. 2024'!$A:$B,'rekapitulace pro r. 2024'!$2:$4</definedName>
    <definedName name="Z_F3F60F77_A5EA_4E9E_849E_A8F47C65173C_.wvu.FilterData" localSheetId="0" hidden="1">'rekapitulace pro r. 2024'!$D$4:$AZ$63</definedName>
    <definedName name="Z_F58E96A6_7FE1_4D44_A1BA_5CC1A0899A23_.wvu.FilterData" localSheetId="0" hidden="1">'rekapitulace pro r. 2024'!$C$4:$BA$153</definedName>
    <definedName name="Z_F5B550DD_DB11_49EA_92DA_CBF0FB05EFAF_.wvu.FilterData" localSheetId="0" hidden="1">'rekapitulace pro r. 2024'!$A$2:$BE$150</definedName>
    <definedName name="Z_F5DE1C9B_F8F7_4DBB_A63B_04D80C3C88C4_.wvu.FilterData" localSheetId="0" hidden="1">'rekapitulace pro r. 2024'!$A$2:$BE$150</definedName>
    <definedName name="Z_F639FEFD_8C2F_4504_9D6B_2F9C87A5F4DC_.wvu.FilterData" localSheetId="0" hidden="1">'rekapitulace pro r. 2024'!$A$4:$BE$147</definedName>
    <definedName name="Z_F66B930A_F4A5_4357_A932_87D66427A5A7_.wvu.FilterData" localSheetId="0" hidden="1">'rekapitulace pro r. 2024'!$A$2:$BE$150</definedName>
    <definedName name="Z_F67B5DD5_810A_433D_8D4D_9E366EB29844_.wvu.FilterData" localSheetId="0" hidden="1">'rekapitulace pro r. 2024'!$C$4:$BA$153</definedName>
    <definedName name="Z_F6CB4AE8_AADB_41CA_8A6A_6AC2BE57684A_.wvu.FilterData" localSheetId="0" hidden="1">'rekapitulace pro r. 2024'!$BE$4:$BE$146</definedName>
    <definedName name="Z_F6DC49BD_99D0_4145_AF81_25DC473C1ED3_.wvu.FilterData" localSheetId="0" hidden="1">'rekapitulace pro r. 2024'!$C$4:$BA$153</definedName>
    <definedName name="Z_F7571919_C1C9_47D0_8677_2E947D0250BF_.wvu.FilterData" localSheetId="0" hidden="1">'rekapitulace pro r. 2024'!$C$4:$BA$153</definedName>
    <definedName name="Z_F7629CE5_E225_4D4E_B2DE_4B8754EA7424_.wvu.FilterData" localSheetId="0" hidden="1">'rekapitulace pro r. 2024'!$C$4:$BA$153</definedName>
    <definedName name="Z_F866F523_F315_41D1_81F1_8D98650DBDF6_.wvu.FilterData" localSheetId="0" hidden="1">'rekapitulace pro r. 2024'!$AC$4:$AI$57</definedName>
    <definedName name="Z_F8C0D839_706D_450F_996A_EAF282418ECE_.wvu.FilterData" localSheetId="0" hidden="1">'rekapitulace pro r. 2024'!#REF!</definedName>
    <definedName name="Z_F8FD2750_24E5_46D2_A862_5FD94F633C1C_.wvu.FilterData" localSheetId="0" hidden="1">'rekapitulace pro r. 2024'!$C$4:$BA$153</definedName>
    <definedName name="Z_F8FFFAAD_62C1_4EF9_A7C6_7D364EAE9AE2_.wvu.FilterData" localSheetId="0" hidden="1">'rekapitulace pro r. 2024'!$AZ$4:$BE$150</definedName>
    <definedName name="Z_F90D30A2_F805_424E_B2D8_DAE03F389B4F_.wvu.FilterData" localSheetId="0" hidden="1">'rekapitulace pro r. 2024'!$C$4:$BA$153</definedName>
    <definedName name="Z_F9412045_96A3_4547_A4BF_2DD72C6EFB7A_.wvu.FilterData" localSheetId="0" hidden="1">'rekapitulace pro r. 2024'!$A$2:$BE$150</definedName>
    <definedName name="Z_F9D0E7DC_A30D_4363_965B_B869687F2E7B_.wvu.FilterData" localSheetId="0" hidden="1">'rekapitulace pro r. 2024'!$C$4:$BA$153</definedName>
    <definedName name="Z_FB107357_1E47_4800_8434_81EDBC5D2FDD_.wvu.FilterData" localSheetId="0" hidden="1">'rekapitulace pro r. 2024'!$C$4:$AZ$148</definedName>
    <definedName name="Z_FB2AF93A_82BC_4622_BB5B_54CB5003CB81_.wvu.FilterData" localSheetId="0" hidden="1">'rekapitulace pro r. 2024'!$A$2:$BE$150</definedName>
    <definedName name="Z_FBBC326D_D4D9_46A9_A766_6D75E63F40EC_.wvu.FilterData" localSheetId="0" hidden="1">'rekapitulace pro r. 2024'!#REF!</definedName>
    <definedName name="Z_FC0502DB_4990_4792_B74C_9DDC4DF42650_.wvu.FilterData" localSheetId="0" hidden="1">'rekapitulace pro r. 2024'!$C$4:$BA$153</definedName>
    <definedName name="Z_FC72C826_3014_4B02_997F_4B83B610CE13_.wvu.FilterData" localSheetId="0" hidden="1">'rekapitulace pro r. 2024'!#REF!</definedName>
    <definedName name="Z_FCA7C4D0_F184_4FFA_BC07_E6B01D6F8563_.wvu.FilterData" localSheetId="0" hidden="1">'rekapitulace pro r. 2024'!$A$3:$AZ$148</definedName>
    <definedName name="Z_FCA9C395_7740_4D59_B2AF_7B3B8834ADF4_.wvu.FilterData" localSheetId="0" hidden="1">'rekapitulace pro r. 2024'!$AC$4:$AI$57</definedName>
    <definedName name="Z_FCC10358_9EE5_43B9_AAAC_502572BC39F1_.wvu.FilterData" localSheetId="0" hidden="1">'rekapitulace pro r. 2024'!#REF!</definedName>
    <definedName name="Z_FD77869E_AC0B_4B2E_8A07_5BD56FF05044_.wvu.FilterData" localSheetId="0" hidden="1">'rekapitulace pro r. 2024'!$C$4:$BA$153</definedName>
    <definedName name="Z_FD8EA892_D3D8_40C4_A7D8_FF2F4D295907_.wvu.FilterData" localSheetId="0" hidden="1">'rekapitulace pro r. 2024'!$C$4:$BA$153</definedName>
    <definedName name="Z_FD8EB248_DB65_4EEC_86F2_B7F8A06F62CD_.wvu.FilterData" localSheetId="0" hidden="1">'rekapitulace pro r. 2024'!$C$4:$BA$153</definedName>
    <definedName name="Z_FD98EB95_8BB0_4C85_A3A7_529968E529E8_.wvu.FilterData" localSheetId="0" hidden="1">'rekapitulace pro r. 2024'!$D$4:$AZ$63</definedName>
    <definedName name="Z_FDEC49BF_F78F_4770_B477_B89702F92A26_.wvu.FilterData" localSheetId="0" hidden="1">'rekapitulace pro r. 2024'!$BE$4:$BE$146</definedName>
    <definedName name="Z_FDF2D171_D053_4B0B_A629_1EEF4D9B9E6A_.wvu.FilterData" localSheetId="0" hidden="1">'rekapitulace pro r. 2024'!$C$4:$BA$153</definedName>
    <definedName name="Z_FE02AECB_5226_441D_BB2C_D46D77571228_.wvu.FilterData" localSheetId="0" hidden="1">'rekapitulace pro r. 2024'!$C$4:$BA$153</definedName>
    <definedName name="Z_FE72A262_5F60_4734_BA37_E1F53DE32186_.wvu.FilterData" localSheetId="0" hidden="1">'rekapitulace pro r. 2024'!$C$4:$BA$153</definedName>
    <definedName name="Z_FE72A262_5F60_4734_BA37_E1F53DE32186_.wvu.PrintTitles" localSheetId="0" hidden="1">'rekapitulace pro r. 2024'!$A:$B,'rekapitulace pro r. 2024'!$1:$4</definedName>
    <definedName name="Z_FEC75DED_4806_4334_8CA9_51F062E995D5_.wvu.FilterData" localSheetId="0" hidden="1">'rekapitulace pro r. 2024'!#REF!</definedName>
    <definedName name="Z_FEE0BD9D_74E2_4A4F_B54A_45E54A47EF84_.wvu.FilterData" localSheetId="0" hidden="1">'rekapitulace pro r. 2024'!$D$4:$AZ$63</definedName>
  </definedNames>
  <calcPr calcId="191029"/>
  <customWorkbookViews>
    <customWorkbookView name="Jarkovský Václav Ing. – osobní zobrazení" guid="{648EDD87-2654-4B80-BBE4-7C270B7F7285}" mergeInterval="0" personalView="1" maximized="1" xWindow="-8" yWindow="-8" windowWidth="1936" windowHeight="1056" activeSheetId="1"/>
    <customWorkbookView name="Steklíková Dagmar – osobní zobrazení" guid="{7A694604-DFE4-434C-BF7B-7E97A9C037D7}" mergeInterval="0" personalView="1" maximized="1" xWindow="-9" yWindow="-9" windowWidth="1938" windowHeight="1048" activeSheetId="1"/>
    <customWorkbookView name="Dědková Radka Ing. – osobní zobrazení" guid="{5BD10AFD-3F28-45D2-863B-A9DD20A80976}" mergeInterval="0" personalView="1" xWindow="9" yWindow="25" windowWidth="971" windowHeight="981" activeSheetId="1"/>
    <customWorkbookView name="Bonhard Jiří Ing. – osobní zobrazení" guid="{01C4A12D-706F-4B95-A147-3F76A993097D}" mergeInterval="0" personalView="1" maximized="1" xWindow="-8" yWindow="-8" windowWidth="1936" windowHeight="1056" activeSheetId="1"/>
    <customWorkbookView name="Beskydová Sabina Ing. – osobní zobrazení" guid="{A87A3ECB-C430-4DA4-B55C-73046D0ABBAD}" mergeInterval="0" personalView="1" maximized="1" xWindow="-9" yWindow="-9" windowWidth="1938" windowHeight="1048" activeSheetId="1"/>
    <customWorkbookView name="Formánková Kateřina Mgr. – osobní zobrazení" guid="{0B96E24D-B6C1-4EBE-A0B1-F83E680D491E}" mergeInterval="0" personalView="1" maximized="1" xWindow="-8" yWindow="-8" windowWidth="1936" windowHeight="1056" activeSheetId="1"/>
    <customWorkbookView name="395 – osobní zobrazení" guid="{D6DB05B1-397F-4DFD-8DE6-12D29C310C44}" mergeInterval="0" personalView="1" windowWidth="1920" windowHeight="1032" activeSheetId="1"/>
    <customWorkbookView name="Jan Vaníček – osobní zobrazení" guid="{CC19F704-C7A3-4D0D-B65E-971BF5D6AF9C}" mergeInterval="0" personalView="1" maximized="1" xWindow="-8" yWindow="-8" windowWidth="1936" windowHeight="1056" activeSheetId="1"/>
    <customWorkbookView name="Středová Drahomíra Bc. – osobní zobrazení" guid="{5FC9C78E-5B53-4558-848D-02C7639ADF8F}" mergeInterval="0" personalView="1" maximized="1" xWindow="-8" yWindow="-8" windowWidth="1936" windowHeight="1056" activeSheetId="1" showComments="commIndAndComment"/>
    <customWorkbookView name="Jan Vaníček - vlastní zobrazení" guid="{F58E96A6-7FE1-4D44-A1BA-5CC1A0899A23}" mergeInterval="0" personalView="1" xWindow="9" yWindow="31" windowWidth="1264" windowHeight="696" activeSheetId="1"/>
    <customWorkbookView name="Pavla Klodová - vlastní zobrazení" guid="{457267F0-EEA0-4644-991E-A27CA2C23373}" mergeInterval="0" personalView="1" maximized="1" xWindow="1" yWindow="1" windowWidth="1276" windowHeight="771" activeSheetId="1"/>
    <customWorkbookView name="841 - vlastní pohled" guid="{42C77DEA-95AC-4A20-8DF3-B83B09926CE9}" mergeInterval="0" personalView="1" maximized="1" windowWidth="1250" windowHeight="859" activeSheetId="1"/>
    <customWorkbookView name="387 - vlastní pohled" guid="{F3D1AC9C-FE0D-438A-88AC-8D3A8FAAA497}" mergeInterval="0" personalView="1" maximized="1" windowWidth="1276" windowHeight="822" activeSheetId="1"/>
    <customWorkbookView name="sm395 - vlastní pohled" guid="{1D888E37-2224-47B8-BBCA-8AE3DB477E24}" mergeInterval="0" personalView="1" maximized="1" windowWidth="1020" windowHeight="605" activeSheetId="1" showComments="commIndAndComment"/>
    <customWorkbookView name="V.Jarkovský - vlastní pohled" guid="{B45F1B8F-13AA-4970-BA9A-C39B2F8FFA63}" mergeInterval="0" personalView="1" maximized="1" windowWidth="1276" windowHeight="852" activeSheetId="1"/>
    <customWorkbookView name="Ludmila Šperková - vlastní pohled" guid="{B2D20EA2-AB1E-474D-9FDB-B8A61C912297}" mergeInterval="0" personalView="1" maximized="1" windowWidth="1020" windowHeight="579" tabRatio="358" activeSheetId="1"/>
    <customWorkbookView name="VJ - vlastní pohled" guid="{5C56AF04-5BD7-11D7-A5C2-B622CBA17847}" mergeInterval="0" personalView="1" maximized="1" windowWidth="1020" windowHeight="650" activeSheetId="1" showStatusbar="0"/>
    <customWorkbookView name="Jarkovský Václav - vlastní pohled" guid="{186A3392-E96B-4857-95EE-E26001ED6B85}" mergeInterval="0" personalView="1" maximized="1" windowWidth="1020" windowHeight="605" activeSheetId="1"/>
    <customWorkbookView name="Volfová Hana - vlastní pohled" guid="{20607AA2-6209-48E5-800E-CE55AB9B3BBF}" mergeInterval="0" personalView="1" maximized="1" windowWidth="1020" windowHeight="605" activeSheetId="1"/>
    <customWorkbookView name="Třísková Dana - vlastní pohled" guid="{472D8D96-9E0B-48AA-8BD5-80586558172E}" mergeInterval="0" personalView="1" maximized="1" windowWidth="1020" windowHeight="605" activeSheetId="1"/>
    <customWorkbookView name="sm387 - vlastní pohled" guid="{4F6545A6-568C-4395-A38E-00A03A6331A8}" mergeInterval="0" personalView="1" maximized="1" windowWidth="1020" windowHeight="605" activeSheetId="1"/>
    <customWorkbookView name="SM841 - vlastní pohled" guid="{16DB59CC-AD35-46AF-86E6-9754EC16E66C}" mergeInterval="0" personalView="1" maximized="1" windowWidth="1276" windowHeight="786" activeSheetId="1"/>
    <customWorkbookView name="395 - vlastní pohled" guid="{0D75C6D6-0D23-4498-AFA9-F81199E1F510}" mergeInterval="0" personalView="1" maximized="1" windowWidth="1276" windowHeight="852" activeSheetId="1"/>
    <customWorkbookView name="340 - vlastní pohled" guid="{9FDDAA86-AF96-4D9B-BEAF-E6D32D874E90}" mergeInterval="0" personalView="1" maximized="1" windowWidth="1276" windowHeight="852" activeSheetId="1"/>
    <customWorkbookView name="V. Jarkovský - vlastní zobrazení" guid="{73A9278F-ACD2-46CC-90F0-5FE6E8646A78}" mergeInterval="0" personalView="1" maximized="1" xWindow="1" yWindow="1" windowWidth="1280" windowHeight="803" activeSheetId="1"/>
    <customWorkbookView name="387 - vlastní zobrazení" guid="{C912630A-CE1E-43BF-93A5-907EB893AE9F}" mergeInterval="0" personalView="1" maximized="1" xWindow="1" yWindow="1" windowWidth="1276" windowHeight="743" activeSheetId="1"/>
    <customWorkbookView name="Alena Kopřivová - vlastní zobrazení" guid="{DBB9E3DD-A798-4BA6-86CB-62C7654AF7C2}" mergeInterval="0" personalView="1" maximized="1" xWindow="1" yWindow="1" windowWidth="1276" windowHeight="794" activeSheetId="1"/>
    <customWorkbookView name="213 - vlastní zobrazení" guid="{E18F526E-3662-4F2A-832F-18B708A7FC98}" mergeInterval="0" personalView="1" maximized="1" xWindow="1" yWindow="1" windowWidth="1276" windowHeight="799" activeSheetId="1"/>
    <customWorkbookView name="340 - vlastní zobrazení" guid="{21FB03B5-FEC1-457E-9D5D-AEAF28571CD0}" mergeInterval="0" personalView="1" maximized="1" xWindow="1" yWindow="1" windowWidth="1596" windowHeight="670" activeSheetId="1"/>
    <customWorkbookView name="395 - vlastní zobrazení" guid="{3D139D5F-E81C-49AC-B722-61A6B21833C7}" mergeInterval="0" personalView="1" maximized="1" xWindow="1" yWindow="1" windowWidth="1788" windowHeight="785" activeSheetId="1"/>
    <customWorkbookView name="Václav Jarkovský - vlastní zobrazení" guid="{FE72A262-5F60-4734-BA37-E1F53DE32186}" mergeInterval="0" personalView="1" xWindow="10" yWindow="32" windowWidth="1276" windowHeight="739" activeSheetId="1"/>
    <customWorkbookView name="213 – osobní zobrazení" guid="{972E7F8C-31AC-4DFF-B689-2F9F300E0209}" mergeInterval="0" personalView="1" maximized="1" xWindow="-8" yWindow="-8" windowWidth="1936" windowHeight="1056" activeSheetId="1"/>
    <customWorkbookView name="340 – osobní zobrazení" guid="{04917EA0-AEB4-44DB-A74D-B68FB737E1D8}" mergeInterval="0" personalView="1" maximized="1" xWindow="-8" yWindow="-8" windowWidth="1616" windowHeight="876" activeSheetId="1"/>
    <customWorkbookView name="Kopřivová Alena – osobní zobrazení" guid="{E2F615B6-BBCA-4E66-88C3-CC39B7FC8D9C}" mergeInterval="0" personalView="1" maximized="1" xWindow="-9" yWindow="-9" windowWidth="1938" windowHeight="10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6" i="1" l="1"/>
  <c r="U36" i="1"/>
  <c r="W36" i="1" s="1"/>
  <c r="AW36" i="1" s="1"/>
  <c r="V45" i="1"/>
  <c r="U45" i="1"/>
  <c r="W45" i="1" s="1"/>
  <c r="AW45" i="1" s="1"/>
  <c r="AK33" i="1" l="1"/>
  <c r="BC33" i="1" s="1"/>
  <c r="AK25" i="1"/>
  <c r="BC25" i="1" s="1"/>
  <c r="AK12" i="1"/>
  <c r="BC12" i="1" s="1"/>
  <c r="AK39" i="1" l="1"/>
  <c r="BC39" i="1" s="1"/>
  <c r="AG149" i="1"/>
  <c r="AG147" i="1"/>
  <c r="AI6" i="1"/>
  <c r="P145" i="1"/>
  <c r="P89" i="1" l="1"/>
  <c r="AK110" i="1"/>
  <c r="BC110" i="1" s="1"/>
  <c r="AK109" i="1"/>
  <c r="BB109" i="1" l="1"/>
  <c r="BC109" i="1"/>
  <c r="BD109" i="1" s="1"/>
  <c r="AK9" i="1"/>
  <c r="BC9" i="1" s="1"/>
  <c r="P6" i="1" l="1"/>
  <c r="AI146" i="1" l="1"/>
  <c r="AI144" i="1"/>
  <c r="AI142" i="1"/>
  <c r="AI140" i="1"/>
  <c r="AI138" i="1"/>
  <c r="AI136" i="1"/>
  <c r="AI134" i="1"/>
  <c r="AI132" i="1"/>
  <c r="AI130" i="1"/>
  <c r="AI128" i="1"/>
  <c r="AI126" i="1"/>
  <c r="AI124" i="1"/>
  <c r="AI122" i="1"/>
  <c r="AI120" i="1"/>
  <c r="AI118" i="1"/>
  <c r="AI116" i="1"/>
  <c r="AI114" i="1"/>
  <c r="AI112" i="1"/>
  <c r="AI110" i="1"/>
  <c r="AI108" i="1"/>
  <c r="AI106" i="1"/>
  <c r="AI104" i="1"/>
  <c r="AI102" i="1"/>
  <c r="AI100" i="1"/>
  <c r="AI98" i="1"/>
  <c r="AI96" i="1"/>
  <c r="AI94" i="1"/>
  <c r="AI92" i="1"/>
  <c r="AI90" i="1"/>
  <c r="AI88" i="1"/>
  <c r="AI86" i="1"/>
  <c r="AI84" i="1"/>
  <c r="AI82" i="1"/>
  <c r="AI80" i="1"/>
  <c r="AI78" i="1"/>
  <c r="AI76" i="1"/>
  <c r="AI74" i="1"/>
  <c r="AI72" i="1"/>
  <c r="AI70" i="1"/>
  <c r="AI68" i="1"/>
  <c r="AI66" i="1"/>
  <c r="AI64" i="1"/>
  <c r="AI62" i="1"/>
  <c r="AI60" i="1"/>
  <c r="AI58" i="1"/>
  <c r="AI56" i="1"/>
  <c r="AI54" i="1"/>
  <c r="AI52" i="1"/>
  <c r="AI50" i="1"/>
  <c r="AI48" i="1"/>
  <c r="AI46" i="1"/>
  <c r="AI44" i="1"/>
  <c r="AI42" i="1"/>
  <c r="AI40" i="1"/>
  <c r="AI38" i="1"/>
  <c r="AI36" i="1"/>
  <c r="AI34" i="1"/>
  <c r="AI32" i="1"/>
  <c r="AI30" i="1"/>
  <c r="AI28" i="1"/>
  <c r="AI26" i="1"/>
  <c r="AI24" i="1"/>
  <c r="AI22" i="1"/>
  <c r="AI20" i="1"/>
  <c r="AI18" i="1"/>
  <c r="AI16" i="1"/>
  <c r="AI14" i="1"/>
  <c r="AI12" i="1"/>
  <c r="AI10" i="1"/>
  <c r="AI8" i="1"/>
  <c r="AK66" i="1"/>
  <c r="BC66" i="1" s="1"/>
  <c r="AK65" i="1"/>
  <c r="BB65" i="1" l="1"/>
  <c r="BC65" i="1"/>
  <c r="BD65" i="1" s="1"/>
  <c r="AT5" i="1"/>
  <c r="P35" i="1" l="1"/>
  <c r="P90" i="1"/>
  <c r="AF150" i="1" l="1"/>
  <c r="AD150" i="1"/>
  <c r="AF149" i="1"/>
  <c r="AF147" i="1"/>
  <c r="Y150" i="1"/>
  <c r="Y149" i="1"/>
  <c r="Y147" i="1"/>
  <c r="AU46" i="1"/>
  <c r="AU45" i="1"/>
  <c r="AU36" i="1"/>
  <c r="AU35" i="1"/>
  <c r="O150" i="1" l="1"/>
  <c r="N150" i="1"/>
  <c r="M150" i="1"/>
  <c r="L150" i="1"/>
  <c r="K150" i="1"/>
  <c r="J150" i="1"/>
  <c r="I150" i="1"/>
  <c r="H150" i="1"/>
  <c r="G150" i="1"/>
  <c r="F150" i="1"/>
  <c r="E150" i="1"/>
  <c r="O149" i="1"/>
  <c r="N149" i="1"/>
  <c r="M149" i="1"/>
  <c r="L149" i="1"/>
  <c r="K149" i="1"/>
  <c r="J149" i="1"/>
  <c r="I149" i="1"/>
  <c r="H149" i="1"/>
  <c r="G149" i="1"/>
  <c r="F149" i="1"/>
  <c r="E149" i="1"/>
  <c r="O147" i="1"/>
  <c r="N147" i="1"/>
  <c r="M147" i="1"/>
  <c r="L147" i="1"/>
  <c r="K147" i="1"/>
  <c r="J147" i="1"/>
  <c r="I147" i="1"/>
  <c r="H147" i="1"/>
  <c r="G147" i="1"/>
  <c r="F147" i="1"/>
  <c r="E147" i="1"/>
  <c r="AU146" i="1" l="1"/>
  <c r="AU145" i="1"/>
  <c r="AU144" i="1"/>
  <c r="AU143" i="1"/>
  <c r="AU142" i="1"/>
  <c r="AU141" i="1"/>
  <c r="AU140" i="1"/>
  <c r="AU139" i="1"/>
  <c r="AU138" i="1"/>
  <c r="AU137" i="1"/>
  <c r="AU136" i="1"/>
  <c r="AU135" i="1"/>
  <c r="AU134" i="1"/>
  <c r="AU133" i="1"/>
  <c r="AU132" i="1"/>
  <c r="AU131" i="1"/>
  <c r="AU130" i="1"/>
  <c r="AU129" i="1"/>
  <c r="AU128" i="1"/>
  <c r="AU127" i="1"/>
  <c r="AU126" i="1"/>
  <c r="AU125" i="1"/>
  <c r="AU124" i="1"/>
  <c r="AU123" i="1"/>
  <c r="AU122" i="1"/>
  <c r="AU121" i="1"/>
  <c r="AU120" i="1"/>
  <c r="AU119" i="1"/>
  <c r="AU118" i="1"/>
  <c r="AU117" i="1"/>
  <c r="AU116" i="1"/>
  <c r="AU115" i="1"/>
  <c r="AU114" i="1"/>
  <c r="AU113" i="1"/>
  <c r="AU112" i="1"/>
  <c r="AU111" i="1"/>
  <c r="AU110" i="1"/>
  <c r="AU109" i="1"/>
  <c r="AU108" i="1"/>
  <c r="AU107" i="1"/>
  <c r="AU106" i="1"/>
  <c r="AU105" i="1"/>
  <c r="AU104" i="1"/>
  <c r="AU103" i="1"/>
  <c r="AU102" i="1"/>
  <c r="AU101" i="1"/>
  <c r="AU100" i="1"/>
  <c r="AU99" i="1"/>
  <c r="AU98" i="1"/>
  <c r="AU97" i="1"/>
  <c r="AU96" i="1"/>
  <c r="AU95" i="1"/>
  <c r="AU94" i="1"/>
  <c r="AU93" i="1"/>
  <c r="AU92" i="1"/>
  <c r="AU91" i="1"/>
  <c r="AU90" i="1"/>
  <c r="AU89" i="1"/>
  <c r="AU88" i="1"/>
  <c r="AU87" i="1"/>
  <c r="AU86" i="1"/>
  <c r="AU85" i="1"/>
  <c r="AU84" i="1"/>
  <c r="AU83" i="1"/>
  <c r="AU82" i="1"/>
  <c r="AU81" i="1"/>
  <c r="AU80" i="1"/>
  <c r="AU79" i="1"/>
  <c r="AU78" i="1"/>
  <c r="AU77" i="1"/>
  <c r="AU76" i="1"/>
  <c r="AU75" i="1"/>
  <c r="AU74" i="1"/>
  <c r="AU73" i="1"/>
  <c r="AU72" i="1"/>
  <c r="AU71" i="1"/>
  <c r="AU70" i="1"/>
  <c r="AU69" i="1"/>
  <c r="AU68" i="1"/>
  <c r="AU67" i="1"/>
  <c r="AU66" i="1"/>
  <c r="AU65" i="1"/>
  <c r="AU64" i="1"/>
  <c r="AU63" i="1"/>
  <c r="AU62" i="1"/>
  <c r="AU61" i="1"/>
  <c r="AU60" i="1"/>
  <c r="AU59" i="1"/>
  <c r="AU58" i="1"/>
  <c r="AU57" i="1"/>
  <c r="AU56" i="1"/>
  <c r="AU55" i="1"/>
  <c r="AU54" i="1"/>
  <c r="AU53" i="1"/>
  <c r="AU52" i="1"/>
  <c r="AU51" i="1"/>
  <c r="AU50" i="1"/>
  <c r="AU49" i="1"/>
  <c r="AU48" i="1"/>
  <c r="AU47" i="1"/>
  <c r="AU44" i="1"/>
  <c r="AU43" i="1"/>
  <c r="AU42" i="1"/>
  <c r="AU41" i="1"/>
  <c r="AU40" i="1"/>
  <c r="AU39" i="1"/>
  <c r="AU38" i="1"/>
  <c r="AU37" i="1"/>
  <c r="AU34" i="1"/>
  <c r="AU33" i="1"/>
  <c r="AU32" i="1"/>
  <c r="AU31" i="1"/>
  <c r="AU30" i="1"/>
  <c r="AU29" i="1"/>
  <c r="AU28" i="1"/>
  <c r="AU27" i="1"/>
  <c r="AU26" i="1"/>
  <c r="AU25" i="1"/>
  <c r="AU24" i="1"/>
  <c r="AU23" i="1"/>
  <c r="AU22" i="1"/>
  <c r="AU21" i="1"/>
  <c r="AU20" i="1"/>
  <c r="AU19" i="1"/>
  <c r="AU18" i="1"/>
  <c r="AU17" i="1"/>
  <c r="AU16" i="1"/>
  <c r="AU15" i="1"/>
  <c r="AU14" i="1"/>
  <c r="AU13" i="1"/>
  <c r="AU12" i="1"/>
  <c r="AU11" i="1"/>
  <c r="AU10" i="1"/>
  <c r="AU9" i="1"/>
  <c r="AU8" i="1"/>
  <c r="AU7" i="1"/>
  <c r="AU6" i="1"/>
  <c r="AK146" i="1"/>
  <c r="BC146" i="1" s="1"/>
  <c r="AK145" i="1"/>
  <c r="AK144" i="1"/>
  <c r="BC144" i="1" s="1"/>
  <c r="AK143" i="1"/>
  <c r="AK142" i="1"/>
  <c r="BC142" i="1" s="1"/>
  <c r="AK141" i="1"/>
  <c r="AK140" i="1"/>
  <c r="BC140" i="1" s="1"/>
  <c r="AK139" i="1"/>
  <c r="AK138" i="1"/>
  <c r="BC138" i="1" s="1"/>
  <c r="AK137" i="1"/>
  <c r="AK136" i="1"/>
  <c r="BC136" i="1" s="1"/>
  <c r="AK135" i="1"/>
  <c r="AK134" i="1"/>
  <c r="BC134" i="1" s="1"/>
  <c r="AK133" i="1"/>
  <c r="AK132" i="1"/>
  <c r="BC132" i="1" s="1"/>
  <c r="AK131" i="1"/>
  <c r="AK130" i="1"/>
  <c r="BC130" i="1" s="1"/>
  <c r="AK129" i="1"/>
  <c r="AK128" i="1"/>
  <c r="BC128" i="1" s="1"/>
  <c r="AK127" i="1"/>
  <c r="AK126" i="1"/>
  <c r="BC126" i="1" s="1"/>
  <c r="AK125" i="1"/>
  <c r="AK124" i="1"/>
  <c r="BC124" i="1" s="1"/>
  <c r="AK123" i="1"/>
  <c r="AK122" i="1"/>
  <c r="BC122" i="1" s="1"/>
  <c r="AK121" i="1"/>
  <c r="AK120" i="1"/>
  <c r="BC120" i="1" s="1"/>
  <c r="AK119" i="1"/>
  <c r="AK118" i="1"/>
  <c r="BC118" i="1" s="1"/>
  <c r="AK117" i="1"/>
  <c r="AK116" i="1"/>
  <c r="BC116" i="1" s="1"/>
  <c r="AK115" i="1"/>
  <c r="AK114" i="1"/>
  <c r="BC114" i="1" s="1"/>
  <c r="AK113" i="1"/>
  <c r="AK112" i="1"/>
  <c r="BC112" i="1" s="1"/>
  <c r="AK111" i="1"/>
  <c r="AK108" i="1"/>
  <c r="BC108" i="1" s="1"/>
  <c r="AK107" i="1"/>
  <c r="AK106" i="1"/>
  <c r="BC106" i="1" s="1"/>
  <c r="AK105" i="1"/>
  <c r="AK104" i="1"/>
  <c r="BC104" i="1" s="1"/>
  <c r="AK103" i="1"/>
  <c r="AK102" i="1"/>
  <c r="BC102" i="1" s="1"/>
  <c r="AK101" i="1"/>
  <c r="AK100" i="1"/>
  <c r="BC100" i="1" s="1"/>
  <c r="AK99" i="1"/>
  <c r="AK98" i="1"/>
  <c r="BC98" i="1" s="1"/>
  <c r="AK97" i="1"/>
  <c r="AK96" i="1"/>
  <c r="BC96" i="1" s="1"/>
  <c r="AK95" i="1"/>
  <c r="AK94" i="1"/>
  <c r="BC94" i="1" s="1"/>
  <c r="AK93" i="1"/>
  <c r="AK92" i="1"/>
  <c r="BC92" i="1" s="1"/>
  <c r="AK91" i="1"/>
  <c r="AK90" i="1"/>
  <c r="BC90" i="1" s="1"/>
  <c r="AK89" i="1"/>
  <c r="AK88" i="1"/>
  <c r="BC88" i="1" s="1"/>
  <c r="AK87" i="1"/>
  <c r="AK86" i="1"/>
  <c r="BC86" i="1" s="1"/>
  <c r="AK85" i="1"/>
  <c r="AK84" i="1"/>
  <c r="BC84" i="1" s="1"/>
  <c r="AK83" i="1"/>
  <c r="AK82" i="1"/>
  <c r="BC82" i="1" s="1"/>
  <c r="AK81" i="1"/>
  <c r="AK80" i="1"/>
  <c r="BC80" i="1" s="1"/>
  <c r="AK79" i="1"/>
  <c r="AK78" i="1"/>
  <c r="BC78" i="1" s="1"/>
  <c r="AK77" i="1"/>
  <c r="AK76" i="1"/>
  <c r="BC76" i="1" s="1"/>
  <c r="AK75" i="1"/>
  <c r="AK74" i="1"/>
  <c r="BC74" i="1" s="1"/>
  <c r="AK73" i="1"/>
  <c r="AK72" i="1"/>
  <c r="BC72" i="1" s="1"/>
  <c r="AK71" i="1"/>
  <c r="AK70" i="1"/>
  <c r="BC70" i="1" s="1"/>
  <c r="AK69" i="1"/>
  <c r="AK68" i="1"/>
  <c r="BC68" i="1" s="1"/>
  <c r="AK67" i="1"/>
  <c r="AK64" i="1"/>
  <c r="BC64" i="1" s="1"/>
  <c r="AK63" i="1"/>
  <c r="AK62" i="1"/>
  <c r="BC62" i="1" s="1"/>
  <c r="AK61" i="1"/>
  <c r="AK60" i="1"/>
  <c r="BC60" i="1" s="1"/>
  <c r="AK59" i="1"/>
  <c r="AK58" i="1"/>
  <c r="BC58" i="1" s="1"/>
  <c r="AK57" i="1"/>
  <c r="AK56" i="1"/>
  <c r="BC56" i="1" s="1"/>
  <c r="AK55" i="1"/>
  <c r="AK54" i="1"/>
  <c r="BC54" i="1" s="1"/>
  <c r="AK53" i="1"/>
  <c r="AK52" i="1"/>
  <c r="BC52" i="1" s="1"/>
  <c r="AK51" i="1"/>
  <c r="AK50" i="1"/>
  <c r="BC50" i="1" s="1"/>
  <c r="AK49" i="1"/>
  <c r="AK48" i="1"/>
  <c r="BC48" i="1" s="1"/>
  <c r="AK47" i="1"/>
  <c r="AK46" i="1"/>
  <c r="BC46" i="1" s="1"/>
  <c r="AK45" i="1"/>
  <c r="AK44" i="1"/>
  <c r="BC44" i="1" s="1"/>
  <c r="AK43" i="1"/>
  <c r="AK42" i="1"/>
  <c r="BC42" i="1" s="1"/>
  <c r="AK41" i="1"/>
  <c r="AK40" i="1"/>
  <c r="AK38" i="1"/>
  <c r="BC38" i="1" s="1"/>
  <c r="AK37" i="1"/>
  <c r="BC37" i="1" s="1"/>
  <c r="AK36" i="1"/>
  <c r="BC36" i="1" s="1"/>
  <c r="AK35" i="1"/>
  <c r="BC35" i="1" s="1"/>
  <c r="AK34" i="1"/>
  <c r="BC34" i="1" s="1"/>
  <c r="BD33" i="1" s="1"/>
  <c r="AK32" i="1"/>
  <c r="BC32" i="1" s="1"/>
  <c r="AK31" i="1"/>
  <c r="AK30" i="1"/>
  <c r="BC30" i="1" s="1"/>
  <c r="AK29" i="1"/>
  <c r="BC29" i="1" s="1"/>
  <c r="AK28" i="1"/>
  <c r="BC28" i="1" s="1"/>
  <c r="AK27" i="1"/>
  <c r="AK26" i="1"/>
  <c r="BC26" i="1" s="1"/>
  <c r="BD25" i="1" s="1"/>
  <c r="AK24" i="1"/>
  <c r="BC24" i="1" s="1"/>
  <c r="AK23" i="1"/>
  <c r="AK22" i="1"/>
  <c r="BC22" i="1" s="1"/>
  <c r="AK21" i="1"/>
  <c r="BC21" i="1" s="1"/>
  <c r="AK20" i="1"/>
  <c r="BC20" i="1" s="1"/>
  <c r="AK19" i="1"/>
  <c r="BC19" i="1" s="1"/>
  <c r="AK18" i="1"/>
  <c r="BC18" i="1" s="1"/>
  <c r="AK17" i="1"/>
  <c r="BC17" i="1" s="1"/>
  <c r="AK16" i="1"/>
  <c r="BC16" i="1" s="1"/>
  <c r="AK15" i="1"/>
  <c r="AK14" i="1"/>
  <c r="BC14" i="1" s="1"/>
  <c r="AK13" i="1"/>
  <c r="BC13" i="1" s="1"/>
  <c r="AK11" i="1"/>
  <c r="AK10" i="1"/>
  <c r="AK8" i="1"/>
  <c r="BC8" i="1" s="1"/>
  <c r="AK7" i="1"/>
  <c r="AK6" i="1"/>
  <c r="BC6" i="1" s="1"/>
  <c r="V146" i="1"/>
  <c r="U146" i="1"/>
  <c r="V145" i="1"/>
  <c r="U145" i="1"/>
  <c r="V144" i="1"/>
  <c r="U144" i="1"/>
  <c r="V143" i="1"/>
  <c r="U143" i="1"/>
  <c r="V142" i="1"/>
  <c r="U142" i="1"/>
  <c r="V141" i="1"/>
  <c r="U141" i="1"/>
  <c r="V140" i="1"/>
  <c r="U140" i="1"/>
  <c r="V139" i="1"/>
  <c r="U139" i="1"/>
  <c r="V138" i="1"/>
  <c r="U138" i="1"/>
  <c r="V137" i="1"/>
  <c r="U137" i="1"/>
  <c r="V136" i="1"/>
  <c r="U136" i="1"/>
  <c r="V135" i="1"/>
  <c r="U135" i="1"/>
  <c r="V134" i="1"/>
  <c r="U134" i="1"/>
  <c r="V133" i="1"/>
  <c r="U133" i="1"/>
  <c r="V132" i="1"/>
  <c r="U132" i="1"/>
  <c r="V131" i="1"/>
  <c r="U131" i="1"/>
  <c r="V130" i="1"/>
  <c r="U130" i="1"/>
  <c r="V129" i="1"/>
  <c r="U129" i="1"/>
  <c r="V128" i="1"/>
  <c r="U128" i="1"/>
  <c r="V127" i="1"/>
  <c r="U127" i="1"/>
  <c r="V126" i="1"/>
  <c r="U126" i="1"/>
  <c r="V125" i="1"/>
  <c r="U125" i="1"/>
  <c r="V124" i="1"/>
  <c r="U124" i="1"/>
  <c r="V123" i="1"/>
  <c r="U123" i="1"/>
  <c r="V122" i="1"/>
  <c r="U122" i="1"/>
  <c r="V121" i="1"/>
  <c r="U121" i="1"/>
  <c r="V120" i="1"/>
  <c r="U120" i="1"/>
  <c r="V119" i="1"/>
  <c r="U119" i="1"/>
  <c r="V118" i="1"/>
  <c r="U118" i="1"/>
  <c r="V117" i="1"/>
  <c r="U117" i="1"/>
  <c r="V116" i="1"/>
  <c r="U116" i="1"/>
  <c r="V115" i="1"/>
  <c r="U115" i="1"/>
  <c r="V114" i="1"/>
  <c r="U114" i="1"/>
  <c r="V113" i="1"/>
  <c r="U113" i="1"/>
  <c r="V112" i="1"/>
  <c r="U112" i="1"/>
  <c r="V111" i="1"/>
  <c r="U111" i="1"/>
  <c r="V110" i="1"/>
  <c r="U110" i="1"/>
  <c r="V109" i="1"/>
  <c r="U109" i="1"/>
  <c r="V108" i="1"/>
  <c r="U108" i="1"/>
  <c r="V107" i="1"/>
  <c r="U107" i="1"/>
  <c r="V106" i="1"/>
  <c r="U106" i="1"/>
  <c r="V105" i="1"/>
  <c r="U105" i="1"/>
  <c r="V104" i="1"/>
  <c r="U104" i="1"/>
  <c r="V103" i="1"/>
  <c r="U103" i="1"/>
  <c r="V102" i="1"/>
  <c r="U102" i="1"/>
  <c r="V101" i="1"/>
  <c r="U101" i="1"/>
  <c r="V100" i="1"/>
  <c r="U100" i="1"/>
  <c r="V99" i="1"/>
  <c r="U99" i="1"/>
  <c r="V98" i="1"/>
  <c r="U98" i="1"/>
  <c r="V97" i="1"/>
  <c r="U97" i="1"/>
  <c r="V96" i="1"/>
  <c r="U96" i="1"/>
  <c r="V95" i="1"/>
  <c r="U95" i="1"/>
  <c r="V94" i="1"/>
  <c r="U94" i="1"/>
  <c r="V93" i="1"/>
  <c r="U93" i="1"/>
  <c r="V92" i="1"/>
  <c r="U92" i="1"/>
  <c r="V91" i="1"/>
  <c r="U91" i="1"/>
  <c r="V90" i="1"/>
  <c r="U90" i="1"/>
  <c r="V89" i="1"/>
  <c r="U89" i="1"/>
  <c r="V88" i="1"/>
  <c r="U88" i="1"/>
  <c r="V87" i="1"/>
  <c r="U87" i="1"/>
  <c r="V86" i="1"/>
  <c r="U86" i="1"/>
  <c r="V85" i="1"/>
  <c r="U85" i="1"/>
  <c r="V84" i="1"/>
  <c r="U84" i="1"/>
  <c r="V83" i="1"/>
  <c r="U83" i="1"/>
  <c r="V82" i="1"/>
  <c r="U82" i="1"/>
  <c r="V81" i="1"/>
  <c r="U81" i="1"/>
  <c r="V80" i="1"/>
  <c r="U80" i="1"/>
  <c r="V79" i="1"/>
  <c r="U79" i="1"/>
  <c r="V78" i="1"/>
  <c r="U78" i="1"/>
  <c r="V77" i="1"/>
  <c r="U77" i="1"/>
  <c r="V76" i="1"/>
  <c r="U76" i="1"/>
  <c r="V75" i="1"/>
  <c r="U75" i="1"/>
  <c r="V74" i="1"/>
  <c r="U74" i="1"/>
  <c r="V73" i="1"/>
  <c r="U73" i="1"/>
  <c r="V72" i="1"/>
  <c r="U72" i="1"/>
  <c r="V71" i="1"/>
  <c r="U71" i="1"/>
  <c r="V70" i="1"/>
  <c r="U70" i="1"/>
  <c r="V69" i="1"/>
  <c r="U69" i="1"/>
  <c r="V68" i="1"/>
  <c r="U68" i="1"/>
  <c r="V67" i="1"/>
  <c r="U67" i="1"/>
  <c r="V66" i="1"/>
  <c r="U66" i="1"/>
  <c r="V65" i="1"/>
  <c r="U65" i="1"/>
  <c r="V64" i="1"/>
  <c r="U64" i="1"/>
  <c r="V63" i="1"/>
  <c r="U63" i="1"/>
  <c r="V62" i="1"/>
  <c r="U62" i="1"/>
  <c r="V61" i="1"/>
  <c r="U61" i="1"/>
  <c r="V60" i="1"/>
  <c r="U60" i="1"/>
  <c r="V59" i="1"/>
  <c r="U59" i="1"/>
  <c r="V58" i="1"/>
  <c r="U58" i="1"/>
  <c r="V57" i="1"/>
  <c r="U57" i="1"/>
  <c r="V56" i="1"/>
  <c r="U56" i="1"/>
  <c r="V55" i="1"/>
  <c r="U55" i="1"/>
  <c r="V54" i="1"/>
  <c r="U54" i="1"/>
  <c r="V53" i="1"/>
  <c r="U53" i="1"/>
  <c r="V52" i="1"/>
  <c r="U52" i="1"/>
  <c r="V51" i="1"/>
  <c r="U51" i="1"/>
  <c r="V50" i="1"/>
  <c r="U50" i="1"/>
  <c r="V49" i="1"/>
  <c r="U49" i="1"/>
  <c r="V48" i="1"/>
  <c r="U48" i="1"/>
  <c r="V47" i="1"/>
  <c r="U47" i="1"/>
  <c r="V46" i="1"/>
  <c r="U46" i="1"/>
  <c r="V44" i="1"/>
  <c r="U44" i="1"/>
  <c r="V43" i="1"/>
  <c r="U43" i="1"/>
  <c r="V42" i="1"/>
  <c r="U42" i="1"/>
  <c r="V41" i="1"/>
  <c r="U41" i="1"/>
  <c r="V40" i="1"/>
  <c r="U40" i="1"/>
  <c r="V39" i="1"/>
  <c r="U39" i="1"/>
  <c r="V38" i="1"/>
  <c r="U38" i="1"/>
  <c r="V37" i="1"/>
  <c r="U37" i="1"/>
  <c r="V35" i="1"/>
  <c r="U35" i="1"/>
  <c r="V34" i="1"/>
  <c r="U34" i="1"/>
  <c r="V33" i="1"/>
  <c r="U33" i="1"/>
  <c r="V32" i="1"/>
  <c r="U32" i="1"/>
  <c r="V31" i="1"/>
  <c r="U31" i="1"/>
  <c r="V30" i="1"/>
  <c r="U30" i="1"/>
  <c r="V29" i="1"/>
  <c r="U29" i="1"/>
  <c r="V28" i="1"/>
  <c r="U28" i="1"/>
  <c r="V27" i="1"/>
  <c r="U27" i="1"/>
  <c r="V26" i="1"/>
  <c r="U26" i="1"/>
  <c r="V25" i="1"/>
  <c r="U25" i="1"/>
  <c r="V24" i="1"/>
  <c r="U24" i="1"/>
  <c r="V23" i="1"/>
  <c r="U23" i="1"/>
  <c r="V22" i="1"/>
  <c r="U22" i="1"/>
  <c r="V21" i="1"/>
  <c r="U21" i="1"/>
  <c r="V20" i="1"/>
  <c r="U20" i="1"/>
  <c r="V19" i="1"/>
  <c r="U19" i="1"/>
  <c r="V18" i="1"/>
  <c r="U18" i="1"/>
  <c r="V17" i="1"/>
  <c r="U17" i="1"/>
  <c r="V16" i="1"/>
  <c r="U16" i="1"/>
  <c r="V15" i="1"/>
  <c r="U15" i="1"/>
  <c r="V14" i="1"/>
  <c r="U14" i="1"/>
  <c r="V13" i="1"/>
  <c r="U13" i="1"/>
  <c r="V12" i="1"/>
  <c r="U12" i="1"/>
  <c r="V11" i="1"/>
  <c r="U11" i="1"/>
  <c r="V10" i="1"/>
  <c r="U10" i="1"/>
  <c r="V9" i="1"/>
  <c r="U9" i="1"/>
  <c r="V8" i="1"/>
  <c r="U8" i="1"/>
  <c r="V7" i="1"/>
  <c r="U7" i="1"/>
  <c r="V6" i="1"/>
  <c r="U6" i="1"/>
  <c r="P146" i="1"/>
  <c r="T146" i="1" s="1"/>
  <c r="T145" i="1"/>
  <c r="P144" i="1"/>
  <c r="T144" i="1" s="1"/>
  <c r="P143" i="1"/>
  <c r="T143" i="1" s="1"/>
  <c r="P142" i="1"/>
  <c r="T142" i="1" s="1"/>
  <c r="P141" i="1"/>
  <c r="T141" i="1" s="1"/>
  <c r="P140" i="1"/>
  <c r="T140" i="1" s="1"/>
  <c r="P139" i="1"/>
  <c r="T139" i="1" s="1"/>
  <c r="P138" i="1"/>
  <c r="T138" i="1" s="1"/>
  <c r="P137" i="1"/>
  <c r="T137" i="1" s="1"/>
  <c r="P136" i="1"/>
  <c r="T136" i="1" s="1"/>
  <c r="P135" i="1"/>
  <c r="T135" i="1" s="1"/>
  <c r="P134" i="1"/>
  <c r="T134" i="1" s="1"/>
  <c r="P133" i="1"/>
  <c r="T133" i="1" s="1"/>
  <c r="P132" i="1"/>
  <c r="T132" i="1" s="1"/>
  <c r="P131" i="1"/>
  <c r="T131" i="1" s="1"/>
  <c r="P130" i="1"/>
  <c r="T130" i="1" s="1"/>
  <c r="P129" i="1"/>
  <c r="T129" i="1" s="1"/>
  <c r="P128" i="1"/>
  <c r="T128" i="1" s="1"/>
  <c r="P127" i="1"/>
  <c r="T127" i="1" s="1"/>
  <c r="P126" i="1"/>
  <c r="T126" i="1" s="1"/>
  <c r="P125" i="1"/>
  <c r="T125" i="1" s="1"/>
  <c r="P124" i="1"/>
  <c r="T124" i="1" s="1"/>
  <c r="P123" i="1"/>
  <c r="T123" i="1" s="1"/>
  <c r="P122" i="1"/>
  <c r="T122" i="1" s="1"/>
  <c r="P121" i="1"/>
  <c r="T121" i="1" s="1"/>
  <c r="P120" i="1"/>
  <c r="T120" i="1" s="1"/>
  <c r="P119" i="1"/>
  <c r="T119" i="1" s="1"/>
  <c r="P118" i="1"/>
  <c r="T118" i="1" s="1"/>
  <c r="P117" i="1"/>
  <c r="T117" i="1" s="1"/>
  <c r="P116" i="1"/>
  <c r="T116" i="1" s="1"/>
  <c r="P115" i="1"/>
  <c r="T115" i="1" s="1"/>
  <c r="P114" i="1"/>
  <c r="T114" i="1" s="1"/>
  <c r="P113" i="1"/>
  <c r="T113" i="1" s="1"/>
  <c r="P112" i="1"/>
  <c r="T112" i="1" s="1"/>
  <c r="P111" i="1"/>
  <c r="T111" i="1" s="1"/>
  <c r="P110" i="1"/>
  <c r="T110" i="1" s="1"/>
  <c r="P109" i="1"/>
  <c r="T109" i="1" s="1"/>
  <c r="P108" i="1"/>
  <c r="T108" i="1" s="1"/>
  <c r="P107" i="1"/>
  <c r="T107" i="1" s="1"/>
  <c r="P106" i="1"/>
  <c r="T106" i="1" s="1"/>
  <c r="P105" i="1"/>
  <c r="T105" i="1" s="1"/>
  <c r="P104" i="1"/>
  <c r="T104" i="1" s="1"/>
  <c r="P103" i="1"/>
  <c r="T103" i="1" s="1"/>
  <c r="P102" i="1"/>
  <c r="T102" i="1" s="1"/>
  <c r="P101" i="1"/>
  <c r="T101" i="1" s="1"/>
  <c r="P100" i="1"/>
  <c r="T100" i="1" s="1"/>
  <c r="P99" i="1"/>
  <c r="T99" i="1" s="1"/>
  <c r="P98" i="1"/>
  <c r="T98" i="1" s="1"/>
  <c r="P97" i="1"/>
  <c r="T97" i="1" s="1"/>
  <c r="P96" i="1"/>
  <c r="T96" i="1" s="1"/>
  <c r="P95" i="1"/>
  <c r="T95" i="1" s="1"/>
  <c r="P94" i="1"/>
  <c r="T94" i="1" s="1"/>
  <c r="P93" i="1"/>
  <c r="T93" i="1" s="1"/>
  <c r="P92" i="1"/>
  <c r="T92" i="1" s="1"/>
  <c r="P91" i="1"/>
  <c r="T91" i="1" s="1"/>
  <c r="T90" i="1"/>
  <c r="T89" i="1"/>
  <c r="P88" i="1"/>
  <c r="T88" i="1" s="1"/>
  <c r="P87" i="1"/>
  <c r="T87" i="1" s="1"/>
  <c r="P86" i="1"/>
  <c r="T86" i="1" s="1"/>
  <c r="P85" i="1"/>
  <c r="T85" i="1" s="1"/>
  <c r="P84" i="1"/>
  <c r="T84" i="1" s="1"/>
  <c r="P83" i="1"/>
  <c r="T83" i="1" s="1"/>
  <c r="P82" i="1"/>
  <c r="T82" i="1" s="1"/>
  <c r="P81" i="1"/>
  <c r="T81" i="1" s="1"/>
  <c r="P80" i="1"/>
  <c r="T80" i="1" s="1"/>
  <c r="P79" i="1"/>
  <c r="T79" i="1" s="1"/>
  <c r="P78" i="1"/>
  <c r="T78" i="1" s="1"/>
  <c r="P77" i="1"/>
  <c r="T77" i="1" s="1"/>
  <c r="P76" i="1"/>
  <c r="T76" i="1" s="1"/>
  <c r="P75" i="1"/>
  <c r="T75" i="1" s="1"/>
  <c r="P74" i="1"/>
  <c r="T74" i="1" s="1"/>
  <c r="P73" i="1"/>
  <c r="T73" i="1" s="1"/>
  <c r="P72" i="1"/>
  <c r="T72" i="1" s="1"/>
  <c r="P71" i="1"/>
  <c r="T71" i="1" s="1"/>
  <c r="P70" i="1"/>
  <c r="T70" i="1" s="1"/>
  <c r="P69" i="1"/>
  <c r="T69" i="1" s="1"/>
  <c r="P68" i="1"/>
  <c r="T68" i="1" s="1"/>
  <c r="P67" i="1"/>
  <c r="T67" i="1" s="1"/>
  <c r="P66" i="1"/>
  <c r="T66" i="1" s="1"/>
  <c r="P65" i="1"/>
  <c r="T65" i="1" s="1"/>
  <c r="P64" i="1"/>
  <c r="T64" i="1" s="1"/>
  <c r="P63" i="1"/>
  <c r="T63" i="1" s="1"/>
  <c r="P62" i="1"/>
  <c r="T62" i="1" s="1"/>
  <c r="P61" i="1"/>
  <c r="T61" i="1" s="1"/>
  <c r="P60" i="1"/>
  <c r="T60" i="1" s="1"/>
  <c r="P59" i="1"/>
  <c r="T59" i="1" s="1"/>
  <c r="P58" i="1"/>
  <c r="T58" i="1" s="1"/>
  <c r="P57" i="1"/>
  <c r="P56" i="1"/>
  <c r="T56" i="1" s="1"/>
  <c r="P55" i="1"/>
  <c r="T55" i="1" s="1"/>
  <c r="P54" i="1"/>
  <c r="T54" i="1" s="1"/>
  <c r="P53" i="1"/>
  <c r="T53" i="1" s="1"/>
  <c r="P52" i="1"/>
  <c r="T52" i="1" s="1"/>
  <c r="P51" i="1"/>
  <c r="T51" i="1" s="1"/>
  <c r="P50" i="1"/>
  <c r="T50" i="1" s="1"/>
  <c r="P49" i="1"/>
  <c r="T49" i="1" s="1"/>
  <c r="P48" i="1"/>
  <c r="T48" i="1" s="1"/>
  <c r="P47" i="1"/>
  <c r="T47" i="1" s="1"/>
  <c r="P46" i="1"/>
  <c r="T46" i="1" s="1"/>
  <c r="P45" i="1"/>
  <c r="P44" i="1"/>
  <c r="T44" i="1" s="1"/>
  <c r="P43" i="1"/>
  <c r="T43" i="1" s="1"/>
  <c r="P42" i="1"/>
  <c r="T42" i="1" s="1"/>
  <c r="P41" i="1"/>
  <c r="T41" i="1" s="1"/>
  <c r="P40" i="1"/>
  <c r="T40" i="1" s="1"/>
  <c r="P39" i="1"/>
  <c r="T39" i="1" s="1"/>
  <c r="P38" i="1"/>
  <c r="T38" i="1" s="1"/>
  <c r="P37" i="1"/>
  <c r="T37" i="1" s="1"/>
  <c r="P36" i="1"/>
  <c r="T36" i="1" s="1"/>
  <c r="T35" i="1"/>
  <c r="P34" i="1"/>
  <c r="T34" i="1" s="1"/>
  <c r="P33" i="1"/>
  <c r="T33" i="1" s="1"/>
  <c r="P32" i="1"/>
  <c r="T32" i="1" s="1"/>
  <c r="P31" i="1"/>
  <c r="T31" i="1" s="1"/>
  <c r="P30" i="1"/>
  <c r="T30" i="1" s="1"/>
  <c r="P29" i="1"/>
  <c r="T29" i="1" s="1"/>
  <c r="P28" i="1"/>
  <c r="T28" i="1" s="1"/>
  <c r="P27" i="1"/>
  <c r="T27" i="1" s="1"/>
  <c r="P26" i="1"/>
  <c r="T26" i="1" s="1"/>
  <c r="P25" i="1"/>
  <c r="T25" i="1" s="1"/>
  <c r="P24" i="1"/>
  <c r="T24" i="1" s="1"/>
  <c r="P23" i="1"/>
  <c r="T23" i="1" s="1"/>
  <c r="P22" i="1"/>
  <c r="T22" i="1" s="1"/>
  <c r="P21" i="1"/>
  <c r="T21" i="1" s="1"/>
  <c r="P20" i="1"/>
  <c r="T20" i="1" s="1"/>
  <c r="P19" i="1"/>
  <c r="T19" i="1" s="1"/>
  <c r="P18" i="1"/>
  <c r="T18" i="1" s="1"/>
  <c r="P17" i="1"/>
  <c r="T17" i="1" s="1"/>
  <c r="P16" i="1"/>
  <c r="T16" i="1" s="1"/>
  <c r="P15" i="1"/>
  <c r="T15" i="1" s="1"/>
  <c r="P14" i="1"/>
  <c r="T14" i="1" s="1"/>
  <c r="P13" i="1"/>
  <c r="T13" i="1" s="1"/>
  <c r="P12" i="1"/>
  <c r="T12" i="1" s="1"/>
  <c r="P11" i="1"/>
  <c r="T11" i="1" s="1"/>
  <c r="P10" i="1"/>
  <c r="T10" i="1" s="1"/>
  <c r="P9" i="1"/>
  <c r="T9" i="1" s="1"/>
  <c r="P8" i="1"/>
  <c r="T8" i="1" s="1"/>
  <c r="P7" i="1"/>
  <c r="T7" i="1" s="1"/>
  <c r="BD13" i="1" l="1"/>
  <c r="BD21" i="1"/>
  <c r="BD19" i="1"/>
  <c r="BD37" i="1"/>
  <c r="BD17" i="1"/>
  <c r="AA36" i="1"/>
  <c r="Z36" i="1"/>
  <c r="T45" i="1"/>
  <c r="AA45" i="1" s="1"/>
  <c r="BD35" i="1"/>
  <c r="BD29" i="1"/>
  <c r="BB31" i="1"/>
  <c r="BC31" i="1"/>
  <c r="BD31" i="1" s="1"/>
  <c r="BB41" i="1"/>
  <c r="BC41" i="1"/>
  <c r="BD41" i="1" s="1"/>
  <c r="BB49" i="1"/>
  <c r="BC49" i="1"/>
  <c r="BD49" i="1" s="1"/>
  <c r="BB57" i="1"/>
  <c r="BC57" i="1"/>
  <c r="BD57" i="1" s="1"/>
  <c r="BB67" i="1"/>
  <c r="BC67" i="1"/>
  <c r="BD67" i="1" s="1"/>
  <c r="BB75" i="1"/>
  <c r="BC75" i="1"/>
  <c r="BD75" i="1" s="1"/>
  <c r="BB83" i="1"/>
  <c r="BC83" i="1"/>
  <c r="BD83" i="1" s="1"/>
  <c r="BB91" i="1"/>
  <c r="BC91" i="1"/>
  <c r="BD91" i="1" s="1"/>
  <c r="BB99" i="1"/>
  <c r="BC99" i="1"/>
  <c r="BD99" i="1" s="1"/>
  <c r="BB107" i="1"/>
  <c r="BC107" i="1"/>
  <c r="BD107" i="1" s="1"/>
  <c r="BB117" i="1"/>
  <c r="BC117" i="1"/>
  <c r="BD117" i="1" s="1"/>
  <c r="BB125" i="1"/>
  <c r="BC125" i="1"/>
  <c r="BD125" i="1" s="1"/>
  <c r="BB133" i="1"/>
  <c r="BC133" i="1"/>
  <c r="BD133" i="1" s="1"/>
  <c r="BB141" i="1"/>
  <c r="BC141" i="1"/>
  <c r="BD141" i="1" s="1"/>
  <c r="BB15" i="1"/>
  <c r="BC15" i="1"/>
  <c r="BD15" i="1" s="1"/>
  <c r="BB23" i="1"/>
  <c r="BC23" i="1"/>
  <c r="BD23" i="1" s="1"/>
  <c r="BB39" i="1"/>
  <c r="BC40" i="1"/>
  <c r="BD39" i="1" s="1"/>
  <c r="BB43" i="1"/>
  <c r="BC43" i="1"/>
  <c r="BD43" i="1" s="1"/>
  <c r="BB51" i="1"/>
  <c r="BC51" i="1"/>
  <c r="BD51" i="1" s="1"/>
  <c r="BB59" i="1"/>
  <c r="BC59" i="1"/>
  <c r="BD59" i="1" s="1"/>
  <c r="BB69" i="1"/>
  <c r="BC69" i="1"/>
  <c r="BD69" i="1" s="1"/>
  <c r="BB77" i="1"/>
  <c r="BC77" i="1"/>
  <c r="BD77" i="1" s="1"/>
  <c r="BB85" i="1"/>
  <c r="BC85" i="1"/>
  <c r="BD85" i="1" s="1"/>
  <c r="BB93" i="1"/>
  <c r="BC93" i="1"/>
  <c r="BD93" i="1" s="1"/>
  <c r="BB101" i="1"/>
  <c r="BC101" i="1"/>
  <c r="BD101" i="1" s="1"/>
  <c r="BB111" i="1"/>
  <c r="BC111" i="1"/>
  <c r="BD111" i="1" s="1"/>
  <c r="BB119" i="1"/>
  <c r="BC119" i="1"/>
  <c r="BD119" i="1" s="1"/>
  <c r="BB127" i="1"/>
  <c r="BC127" i="1"/>
  <c r="BD127" i="1" s="1"/>
  <c r="BB135" i="1"/>
  <c r="BC135" i="1"/>
  <c r="BD135" i="1" s="1"/>
  <c r="BB143" i="1"/>
  <c r="BC143" i="1"/>
  <c r="BD143" i="1" s="1"/>
  <c r="BB27" i="1"/>
  <c r="BC27" i="1"/>
  <c r="BD27" i="1" s="1"/>
  <c r="BB45" i="1"/>
  <c r="BC45" i="1"/>
  <c r="BD45" i="1" s="1"/>
  <c r="BB53" i="1"/>
  <c r="BC53" i="1"/>
  <c r="BD53" i="1" s="1"/>
  <c r="BB61" i="1"/>
  <c r="BC61" i="1"/>
  <c r="BD61" i="1" s="1"/>
  <c r="BB71" i="1"/>
  <c r="BC71" i="1"/>
  <c r="BD71" i="1" s="1"/>
  <c r="BB79" i="1"/>
  <c r="BC79" i="1"/>
  <c r="BD79" i="1" s="1"/>
  <c r="BB87" i="1"/>
  <c r="BC87" i="1"/>
  <c r="BD87" i="1" s="1"/>
  <c r="BB95" i="1"/>
  <c r="BC95" i="1"/>
  <c r="BD95" i="1" s="1"/>
  <c r="BB103" i="1"/>
  <c r="BC103" i="1"/>
  <c r="BD103" i="1" s="1"/>
  <c r="BB113" i="1"/>
  <c r="BC113" i="1"/>
  <c r="BD113" i="1" s="1"/>
  <c r="BB121" i="1"/>
  <c r="BC121" i="1"/>
  <c r="BD121" i="1" s="1"/>
  <c r="BB129" i="1"/>
  <c r="BC129" i="1"/>
  <c r="BD129" i="1" s="1"/>
  <c r="BB137" i="1"/>
  <c r="BC137" i="1"/>
  <c r="BD137" i="1" s="1"/>
  <c r="BB145" i="1"/>
  <c r="BC145" i="1"/>
  <c r="BD145" i="1" s="1"/>
  <c r="BB9" i="1"/>
  <c r="BC10" i="1"/>
  <c r="BB11" i="1"/>
  <c r="BC11" i="1"/>
  <c r="BD11" i="1" s="1"/>
  <c r="BB47" i="1"/>
  <c r="BC47" i="1"/>
  <c r="BD47" i="1" s="1"/>
  <c r="BB55" i="1"/>
  <c r="BC55" i="1"/>
  <c r="BD55" i="1" s="1"/>
  <c r="BB63" i="1"/>
  <c r="BC63" i="1"/>
  <c r="BD63" i="1" s="1"/>
  <c r="BB73" i="1"/>
  <c r="BC73" i="1"/>
  <c r="BD73" i="1" s="1"/>
  <c r="BB81" i="1"/>
  <c r="BC81" i="1"/>
  <c r="BD81" i="1" s="1"/>
  <c r="BB89" i="1"/>
  <c r="BC89" i="1"/>
  <c r="BD89" i="1" s="1"/>
  <c r="BB97" i="1"/>
  <c r="BC97" i="1"/>
  <c r="BD97" i="1" s="1"/>
  <c r="BB105" i="1"/>
  <c r="BC105" i="1"/>
  <c r="BD105" i="1" s="1"/>
  <c r="BB115" i="1"/>
  <c r="BC115" i="1"/>
  <c r="BD115" i="1" s="1"/>
  <c r="BB123" i="1"/>
  <c r="BC123" i="1"/>
  <c r="BD123" i="1" s="1"/>
  <c r="BB131" i="1"/>
  <c r="BC131" i="1"/>
  <c r="BD131" i="1" s="1"/>
  <c r="BB139" i="1"/>
  <c r="BC139" i="1"/>
  <c r="BD139" i="1" s="1"/>
  <c r="BB13" i="1"/>
  <c r="BB21" i="1"/>
  <c r="BB7" i="1"/>
  <c r="BB17" i="1"/>
  <c r="BB35" i="1"/>
  <c r="BB37" i="1"/>
  <c r="BB33" i="1"/>
  <c r="BB19" i="1"/>
  <c r="BB25" i="1"/>
  <c r="BB29" i="1"/>
  <c r="BC7" i="1"/>
  <c r="BD7" i="1" s="1"/>
  <c r="Z27" i="1"/>
  <c r="Z29" i="1"/>
  <c r="Z9" i="1"/>
  <c r="Z65" i="1"/>
  <c r="Z113" i="1"/>
  <c r="Z10" i="1"/>
  <c r="Z18" i="1"/>
  <c r="Z26" i="1"/>
  <c r="Z34" i="1"/>
  <c r="Z42" i="1"/>
  <c r="Z50" i="1"/>
  <c r="Z58" i="1"/>
  <c r="Z66" i="1"/>
  <c r="Z74" i="1"/>
  <c r="Z82" i="1"/>
  <c r="Z90" i="1"/>
  <c r="Z98" i="1"/>
  <c r="Z106" i="1"/>
  <c r="Z114" i="1"/>
  <c r="Z122" i="1"/>
  <c r="Z130" i="1"/>
  <c r="Z138" i="1"/>
  <c r="Z146" i="1"/>
  <c r="Z17" i="1"/>
  <c r="Z73" i="1"/>
  <c r="Z105" i="1"/>
  <c r="AL105" i="1" s="1"/>
  <c r="Z35" i="1"/>
  <c r="Z67" i="1"/>
  <c r="Z99" i="1"/>
  <c r="Z131" i="1"/>
  <c r="Z139" i="1"/>
  <c r="Z41" i="1"/>
  <c r="Z89" i="1"/>
  <c r="Z129" i="1"/>
  <c r="Z19" i="1"/>
  <c r="Z75" i="1"/>
  <c r="Z123" i="1"/>
  <c r="Z12" i="1"/>
  <c r="Z20" i="1"/>
  <c r="Z28" i="1"/>
  <c r="Z44" i="1"/>
  <c r="Z52" i="1"/>
  <c r="Z60" i="1"/>
  <c r="Z68" i="1"/>
  <c r="Z76" i="1"/>
  <c r="Z84" i="1"/>
  <c r="Z92" i="1"/>
  <c r="Z100" i="1"/>
  <c r="Z108" i="1"/>
  <c r="Z116" i="1"/>
  <c r="Z124" i="1"/>
  <c r="Z132" i="1"/>
  <c r="Z140" i="1"/>
  <c r="Z115" i="1"/>
  <c r="Z13" i="1"/>
  <c r="Z21" i="1"/>
  <c r="Z37" i="1"/>
  <c r="Z53" i="1"/>
  <c r="Z61" i="1"/>
  <c r="Z69" i="1"/>
  <c r="Z77" i="1"/>
  <c r="Z85" i="1"/>
  <c r="Z93" i="1"/>
  <c r="Z101" i="1"/>
  <c r="Z109" i="1"/>
  <c r="Z117" i="1"/>
  <c r="Z125" i="1"/>
  <c r="Z133" i="1"/>
  <c r="Z141" i="1"/>
  <c r="Z49" i="1"/>
  <c r="Z121" i="1"/>
  <c r="Z59" i="1"/>
  <c r="Z107" i="1"/>
  <c r="AL107" i="1" s="1"/>
  <c r="Z14" i="1"/>
  <c r="Z22" i="1"/>
  <c r="Z30" i="1"/>
  <c r="Z38" i="1"/>
  <c r="Z46" i="1"/>
  <c r="Z54" i="1"/>
  <c r="Z62" i="1"/>
  <c r="Z70" i="1"/>
  <c r="Z78" i="1"/>
  <c r="Z86" i="1"/>
  <c r="Z94" i="1"/>
  <c r="Z102" i="1"/>
  <c r="Z110" i="1"/>
  <c r="Z118" i="1"/>
  <c r="Z126" i="1"/>
  <c r="Z134" i="1"/>
  <c r="Z142" i="1"/>
  <c r="Z33" i="1"/>
  <c r="Z97" i="1"/>
  <c r="Z145" i="1"/>
  <c r="Z43" i="1"/>
  <c r="Z91" i="1"/>
  <c r="AL91" i="1" s="1"/>
  <c r="Z7" i="1"/>
  <c r="Z15" i="1"/>
  <c r="Z23" i="1"/>
  <c r="Z31" i="1"/>
  <c r="Z39" i="1"/>
  <c r="Z47" i="1"/>
  <c r="Z55" i="1"/>
  <c r="Z63" i="1"/>
  <c r="Z71" i="1"/>
  <c r="Z79" i="1"/>
  <c r="Z87" i="1"/>
  <c r="Z95" i="1"/>
  <c r="Z103" i="1"/>
  <c r="Z111" i="1"/>
  <c r="Z119" i="1"/>
  <c r="Z127" i="1"/>
  <c r="Z135" i="1"/>
  <c r="Z143" i="1"/>
  <c r="Z25" i="1"/>
  <c r="Z81" i="1"/>
  <c r="Z137" i="1"/>
  <c r="Z11" i="1"/>
  <c r="Z51" i="1"/>
  <c r="Z83" i="1"/>
  <c r="Z8" i="1"/>
  <c r="Z16" i="1"/>
  <c r="Z24" i="1"/>
  <c r="Z32" i="1"/>
  <c r="Z40" i="1"/>
  <c r="Z48" i="1"/>
  <c r="Z56" i="1"/>
  <c r="Z64" i="1"/>
  <c r="Z72" i="1"/>
  <c r="Z80" i="1"/>
  <c r="Z88" i="1"/>
  <c r="Z96" i="1"/>
  <c r="Z104" i="1"/>
  <c r="Z112" i="1"/>
  <c r="Z120" i="1"/>
  <c r="Z128" i="1"/>
  <c r="Z136" i="1"/>
  <c r="Z144" i="1"/>
  <c r="T57" i="1"/>
  <c r="Q57" i="1"/>
  <c r="T6" i="1"/>
  <c r="P150" i="1"/>
  <c r="W8" i="1"/>
  <c r="AA8" i="1" s="1"/>
  <c r="W10" i="1"/>
  <c r="AA10" i="1" s="1"/>
  <c r="W14" i="1"/>
  <c r="AA14" i="1" s="1"/>
  <c r="W24" i="1"/>
  <c r="AA24" i="1" s="1"/>
  <c r="W26" i="1"/>
  <c r="AA26" i="1" s="1"/>
  <c r="W30" i="1"/>
  <c r="AA30" i="1" s="1"/>
  <c r="W40" i="1"/>
  <c r="AA40" i="1" s="1"/>
  <c r="W42" i="1"/>
  <c r="AA42" i="1" s="1"/>
  <c r="W46" i="1"/>
  <c r="AW46" i="1" s="1"/>
  <c r="W56" i="1"/>
  <c r="AA56" i="1" s="1"/>
  <c r="W58" i="1"/>
  <c r="AA58" i="1" s="1"/>
  <c r="W62" i="1"/>
  <c r="AA62" i="1" s="1"/>
  <c r="W72" i="1"/>
  <c r="AA72" i="1" s="1"/>
  <c r="W74" i="1"/>
  <c r="AA74" i="1" s="1"/>
  <c r="W78" i="1"/>
  <c r="AA78" i="1" s="1"/>
  <c r="W88" i="1"/>
  <c r="W90" i="1"/>
  <c r="AA90" i="1" s="1"/>
  <c r="W94" i="1"/>
  <c r="AA94" i="1" s="1"/>
  <c r="W108" i="1"/>
  <c r="AA108" i="1" s="1"/>
  <c r="W110" i="1"/>
  <c r="AA110" i="1" s="1"/>
  <c r="W112" i="1"/>
  <c r="AA112" i="1" s="1"/>
  <c r="W114" i="1"/>
  <c r="AA114" i="1" s="1"/>
  <c r="W116" i="1"/>
  <c r="AA116" i="1" s="1"/>
  <c r="W118" i="1"/>
  <c r="AA118" i="1" s="1"/>
  <c r="W124" i="1"/>
  <c r="AA124" i="1" s="1"/>
  <c r="W126" i="1"/>
  <c r="AA126" i="1" s="1"/>
  <c r="W128" i="1"/>
  <c r="AA128" i="1" s="1"/>
  <c r="W130" i="1"/>
  <c r="AA130" i="1" s="1"/>
  <c r="W132" i="1"/>
  <c r="AA132" i="1" s="1"/>
  <c r="W134" i="1"/>
  <c r="AA134" i="1" s="1"/>
  <c r="W140" i="1"/>
  <c r="AA140" i="1" s="1"/>
  <c r="W142" i="1"/>
  <c r="AA142" i="1" s="1"/>
  <c r="W144" i="1"/>
  <c r="AA144" i="1" s="1"/>
  <c r="W146" i="1"/>
  <c r="AA146" i="1" s="1"/>
  <c r="W15" i="1"/>
  <c r="AA15" i="1" s="1"/>
  <c r="W17" i="1"/>
  <c r="AA17" i="1" s="1"/>
  <c r="W23" i="1"/>
  <c r="AA23" i="1" s="1"/>
  <c r="W31" i="1"/>
  <c r="AA31" i="1" s="1"/>
  <c r="W47" i="1"/>
  <c r="AA47" i="1" s="1"/>
  <c r="W49" i="1"/>
  <c r="AA49" i="1" s="1"/>
  <c r="W55" i="1"/>
  <c r="AA55" i="1" s="1"/>
  <c r="W63" i="1"/>
  <c r="AA63" i="1" s="1"/>
  <c r="W65" i="1"/>
  <c r="AA65" i="1" s="1"/>
  <c r="W79" i="1"/>
  <c r="AA79" i="1" s="1"/>
  <c r="W81" i="1"/>
  <c r="AA81" i="1" s="1"/>
  <c r="W87" i="1"/>
  <c r="AA87" i="1" s="1"/>
  <c r="W95" i="1"/>
  <c r="AA95" i="1" s="1"/>
  <c r="W97" i="1"/>
  <c r="AA97" i="1" s="1"/>
  <c r="W135" i="1"/>
  <c r="AA135" i="1" s="1"/>
  <c r="W139" i="1"/>
  <c r="AA139" i="1" s="1"/>
  <c r="W11" i="1"/>
  <c r="AA11" i="1" s="1"/>
  <c r="W43" i="1"/>
  <c r="AA43" i="1" s="1"/>
  <c r="W59" i="1"/>
  <c r="AA59" i="1" s="1"/>
  <c r="W61" i="1"/>
  <c r="AA61" i="1" s="1"/>
  <c r="W75" i="1"/>
  <c r="AA75" i="1" s="1"/>
  <c r="W6" i="1"/>
  <c r="W20" i="1"/>
  <c r="AA20" i="1" s="1"/>
  <c r="W22" i="1"/>
  <c r="AA22" i="1" s="1"/>
  <c r="W38" i="1"/>
  <c r="AA38" i="1" s="1"/>
  <c r="W52" i="1"/>
  <c r="AA52" i="1" s="1"/>
  <c r="W54" i="1"/>
  <c r="AA54" i="1" s="1"/>
  <c r="W68" i="1"/>
  <c r="AA68" i="1" s="1"/>
  <c r="W70" i="1"/>
  <c r="AA70" i="1" s="1"/>
  <c r="W84" i="1"/>
  <c r="AA84" i="1" s="1"/>
  <c r="W86" i="1"/>
  <c r="AA86" i="1" s="1"/>
  <c r="W100" i="1"/>
  <c r="AA100" i="1" s="1"/>
  <c r="W7" i="1"/>
  <c r="AA7" i="1" s="1"/>
  <c r="W33" i="1"/>
  <c r="AA33" i="1" s="1"/>
  <c r="W39" i="1"/>
  <c r="AA39" i="1" s="1"/>
  <c r="W71" i="1"/>
  <c r="AA71" i="1" s="1"/>
  <c r="W13" i="1"/>
  <c r="AA13" i="1" s="1"/>
  <c r="W27" i="1"/>
  <c r="AA27" i="1" s="1"/>
  <c r="W29" i="1"/>
  <c r="AA29" i="1" s="1"/>
  <c r="W77" i="1"/>
  <c r="AA77" i="1" s="1"/>
  <c r="W91" i="1"/>
  <c r="AA91" i="1" s="1"/>
  <c r="W93" i="1"/>
  <c r="AA93" i="1" s="1"/>
  <c r="W103" i="1"/>
  <c r="AA103" i="1" s="1"/>
  <c r="W107" i="1"/>
  <c r="AA107" i="1" s="1"/>
  <c r="W115" i="1"/>
  <c r="AA115" i="1" s="1"/>
  <c r="W12" i="1"/>
  <c r="AA12" i="1" s="1"/>
  <c r="W19" i="1"/>
  <c r="AA19" i="1" s="1"/>
  <c r="W35" i="1"/>
  <c r="AW35" i="1" s="1"/>
  <c r="W44" i="1"/>
  <c r="AA44" i="1" s="1"/>
  <c r="W51" i="1"/>
  <c r="AA51" i="1" s="1"/>
  <c r="W53" i="1"/>
  <c r="AA53" i="1" s="1"/>
  <c r="W60" i="1"/>
  <c r="AA60" i="1" s="1"/>
  <c r="W67" i="1"/>
  <c r="AA67" i="1" s="1"/>
  <c r="W69" i="1"/>
  <c r="AA69" i="1" s="1"/>
  <c r="W76" i="1"/>
  <c r="AA76" i="1" s="1"/>
  <c r="W83" i="1"/>
  <c r="AA83" i="1" s="1"/>
  <c r="W85" i="1"/>
  <c r="AA85" i="1" s="1"/>
  <c r="W92" i="1"/>
  <c r="AA92" i="1" s="1"/>
  <c r="W99" i="1"/>
  <c r="AA99" i="1" s="1"/>
  <c r="W101" i="1"/>
  <c r="AA101" i="1" s="1"/>
  <c r="W21" i="1"/>
  <c r="AA21" i="1" s="1"/>
  <c r="W28" i="1"/>
  <c r="AA28" i="1" s="1"/>
  <c r="W37" i="1"/>
  <c r="AA37" i="1" s="1"/>
  <c r="W9" i="1"/>
  <c r="AA9" i="1" s="1"/>
  <c r="W16" i="1"/>
  <c r="AA16" i="1" s="1"/>
  <c r="W18" i="1"/>
  <c r="AA18" i="1" s="1"/>
  <c r="W25" i="1"/>
  <c r="AA25" i="1" s="1"/>
  <c r="W32" i="1"/>
  <c r="AA32" i="1" s="1"/>
  <c r="W34" i="1"/>
  <c r="AA34" i="1" s="1"/>
  <c r="W41" i="1"/>
  <c r="AA41" i="1" s="1"/>
  <c r="W48" i="1"/>
  <c r="AA48" i="1" s="1"/>
  <c r="W50" i="1"/>
  <c r="AA50" i="1" s="1"/>
  <c r="W57" i="1"/>
  <c r="W64" i="1"/>
  <c r="AA64" i="1" s="1"/>
  <c r="W66" i="1"/>
  <c r="AA66" i="1" s="1"/>
  <c r="W73" i="1"/>
  <c r="AA73" i="1" s="1"/>
  <c r="W80" i="1"/>
  <c r="AA80" i="1" s="1"/>
  <c r="W82" i="1"/>
  <c r="AA82" i="1" s="1"/>
  <c r="W89" i="1"/>
  <c r="AA89" i="1" s="1"/>
  <c r="W96" i="1"/>
  <c r="AA96" i="1" s="1"/>
  <c r="W98" i="1"/>
  <c r="AA98" i="1" s="1"/>
  <c r="W102" i="1"/>
  <c r="AA102" i="1" s="1"/>
  <c r="W119" i="1"/>
  <c r="AA119" i="1" s="1"/>
  <c r="W123" i="1"/>
  <c r="AA123" i="1" s="1"/>
  <c r="W131" i="1"/>
  <c r="AA131" i="1" s="1"/>
  <c r="W104" i="1"/>
  <c r="AA104" i="1" s="1"/>
  <c r="W106" i="1"/>
  <c r="AA106" i="1" s="1"/>
  <c r="W111" i="1"/>
  <c r="AA111" i="1" s="1"/>
  <c r="W120" i="1"/>
  <c r="AA120" i="1" s="1"/>
  <c r="W122" i="1"/>
  <c r="AA122" i="1" s="1"/>
  <c r="W127" i="1"/>
  <c r="AA127" i="1" s="1"/>
  <c r="W136" i="1"/>
  <c r="AA136" i="1" s="1"/>
  <c r="W138" i="1"/>
  <c r="AA138" i="1" s="1"/>
  <c r="W143" i="1"/>
  <c r="AA143" i="1" s="1"/>
  <c r="W105" i="1"/>
  <c r="AA105" i="1" s="1"/>
  <c r="W109" i="1"/>
  <c r="AA109" i="1" s="1"/>
  <c r="W113" i="1"/>
  <c r="AA113" i="1" s="1"/>
  <c r="W117" i="1"/>
  <c r="AA117" i="1" s="1"/>
  <c r="W121" i="1"/>
  <c r="AA121" i="1" s="1"/>
  <c r="W125" i="1"/>
  <c r="AA125" i="1" s="1"/>
  <c r="W129" i="1"/>
  <c r="AA129" i="1" s="1"/>
  <c r="W133" i="1"/>
  <c r="AA133" i="1" s="1"/>
  <c r="W137" i="1"/>
  <c r="AA137" i="1" s="1"/>
  <c r="W141" i="1"/>
  <c r="AA141" i="1" s="1"/>
  <c r="W145" i="1"/>
  <c r="AA145" i="1" s="1"/>
  <c r="AB36" i="1" l="1"/>
  <c r="Z45" i="1"/>
  <c r="AL35" i="1"/>
  <c r="AB45" i="1"/>
  <c r="BC150" i="1"/>
  <c r="BD9" i="1"/>
  <c r="AL109" i="1"/>
  <c r="AL73" i="1"/>
  <c r="AL123" i="1"/>
  <c r="AL77" i="1"/>
  <c r="AL133" i="1"/>
  <c r="AL37" i="1"/>
  <c r="AL43" i="1"/>
  <c r="AL89" i="1"/>
  <c r="AL29" i="1"/>
  <c r="AL121" i="1"/>
  <c r="AL137" i="1"/>
  <c r="AL41" i="1"/>
  <c r="AL51" i="1"/>
  <c r="AL55" i="1"/>
  <c r="AL115" i="1"/>
  <c r="AL131" i="1"/>
  <c r="AL103" i="1"/>
  <c r="AL67" i="1"/>
  <c r="AL99" i="1"/>
  <c r="AL11" i="1"/>
  <c r="AL111" i="1"/>
  <c r="AL113" i="1"/>
  <c r="AL135" i="1"/>
  <c r="AL71" i="1"/>
  <c r="AL101" i="1"/>
  <c r="AL21" i="1"/>
  <c r="AL27" i="1"/>
  <c r="AL143" i="1"/>
  <c r="AL83" i="1"/>
  <c r="AL93" i="1"/>
  <c r="AL13" i="1"/>
  <c r="AL139" i="1"/>
  <c r="AL127" i="1"/>
  <c r="AL119" i="1"/>
  <c r="AL85" i="1"/>
  <c r="AL47" i="1"/>
  <c r="AL145" i="1"/>
  <c r="AL141" i="1"/>
  <c r="AL79" i="1"/>
  <c r="AL7" i="1"/>
  <c r="AL97" i="1"/>
  <c r="AL69" i="1"/>
  <c r="AL75" i="1"/>
  <c r="AL65" i="1"/>
  <c r="AL81" i="1"/>
  <c r="AL95" i="1"/>
  <c r="AL31" i="1"/>
  <c r="AL33" i="1"/>
  <c r="AL125" i="1"/>
  <c r="AL61" i="1"/>
  <c r="AL59" i="1"/>
  <c r="AL19" i="1"/>
  <c r="AL49" i="1"/>
  <c r="AL9" i="1"/>
  <c r="AM9" i="1" s="1"/>
  <c r="AL15" i="1"/>
  <c r="AL63" i="1"/>
  <c r="AL17" i="1"/>
  <c r="AL25" i="1"/>
  <c r="AL87" i="1"/>
  <c r="AL23" i="1"/>
  <c r="AL117" i="1"/>
  <c r="AL53" i="1"/>
  <c r="AL129" i="1"/>
  <c r="AL39" i="1"/>
  <c r="AM39" i="1" s="1"/>
  <c r="AL45" i="1"/>
  <c r="AA88" i="1"/>
  <c r="AB88" i="1" s="1"/>
  <c r="AW88" i="1"/>
  <c r="AA57" i="1"/>
  <c r="AB120" i="1"/>
  <c r="AB56" i="1"/>
  <c r="AB131" i="1"/>
  <c r="AB112" i="1"/>
  <c r="AB48" i="1"/>
  <c r="AB11" i="1"/>
  <c r="AB111" i="1"/>
  <c r="AB47" i="1"/>
  <c r="AB145" i="1"/>
  <c r="AB102" i="1"/>
  <c r="AB38" i="1"/>
  <c r="AB141" i="1"/>
  <c r="AB77" i="1"/>
  <c r="AB140" i="1"/>
  <c r="AB76" i="1"/>
  <c r="AB123" i="1"/>
  <c r="AB99" i="1"/>
  <c r="AB130" i="1"/>
  <c r="AB66" i="1"/>
  <c r="AB113" i="1"/>
  <c r="AB29" i="1"/>
  <c r="AB43" i="1"/>
  <c r="AB84" i="1"/>
  <c r="AA6" i="1"/>
  <c r="AB104" i="1"/>
  <c r="AB40" i="1"/>
  <c r="AB137" i="1"/>
  <c r="AB103" i="1"/>
  <c r="AB39" i="1"/>
  <c r="AB97" i="1"/>
  <c r="AB94" i="1"/>
  <c r="AB30" i="1"/>
  <c r="AB133" i="1"/>
  <c r="AB69" i="1"/>
  <c r="AB132" i="1"/>
  <c r="AB68" i="1"/>
  <c r="AB75" i="1"/>
  <c r="AB67" i="1"/>
  <c r="AB122" i="1"/>
  <c r="AB58" i="1"/>
  <c r="AB65" i="1"/>
  <c r="AB96" i="1"/>
  <c r="AB32" i="1"/>
  <c r="AB81" i="1"/>
  <c r="AB95" i="1"/>
  <c r="AB31" i="1"/>
  <c r="AB33" i="1"/>
  <c r="AB86" i="1"/>
  <c r="AB22" i="1"/>
  <c r="AB125" i="1"/>
  <c r="AB61" i="1"/>
  <c r="AB124" i="1"/>
  <c r="AB60" i="1"/>
  <c r="AB19" i="1"/>
  <c r="AB114" i="1"/>
  <c r="AB50" i="1"/>
  <c r="AB9" i="1"/>
  <c r="AA46" i="1"/>
  <c r="AB46" i="1" s="1"/>
  <c r="AB55" i="1"/>
  <c r="AB12" i="1"/>
  <c r="AB24" i="1"/>
  <c r="AB25" i="1"/>
  <c r="AB87" i="1"/>
  <c r="AB23" i="1"/>
  <c r="AB142" i="1"/>
  <c r="AB78" i="1"/>
  <c r="AB14" i="1"/>
  <c r="AB117" i="1"/>
  <c r="AB53" i="1"/>
  <c r="AB116" i="1"/>
  <c r="AB52" i="1"/>
  <c r="AB129" i="1"/>
  <c r="AB105" i="1"/>
  <c r="AB106" i="1"/>
  <c r="AB42" i="1"/>
  <c r="AA35" i="1"/>
  <c r="AB35" i="1" s="1"/>
  <c r="AB119" i="1"/>
  <c r="AB49" i="1"/>
  <c r="AB138" i="1"/>
  <c r="AB144" i="1"/>
  <c r="AB80" i="1"/>
  <c r="AB16" i="1"/>
  <c r="AB143" i="1"/>
  <c r="AB79" i="1"/>
  <c r="AB15" i="1"/>
  <c r="AB134" i="1"/>
  <c r="AB70" i="1"/>
  <c r="AB107" i="1"/>
  <c r="AB109" i="1"/>
  <c r="AB37" i="1"/>
  <c r="AB108" i="1"/>
  <c r="AB44" i="1"/>
  <c r="AB89" i="1"/>
  <c r="AB73" i="1"/>
  <c r="AB98" i="1"/>
  <c r="AB34" i="1"/>
  <c r="AB51" i="1"/>
  <c r="AB85" i="1"/>
  <c r="AB10" i="1"/>
  <c r="AB136" i="1"/>
  <c r="AB72" i="1"/>
  <c r="AB8" i="1"/>
  <c r="AB135" i="1"/>
  <c r="AB71" i="1"/>
  <c r="AB7" i="1"/>
  <c r="AB126" i="1"/>
  <c r="AB62" i="1"/>
  <c r="AB59" i="1"/>
  <c r="AB101" i="1"/>
  <c r="AB21" i="1"/>
  <c r="AB100" i="1"/>
  <c r="AC27" i="1"/>
  <c r="AH27" i="1" s="1"/>
  <c r="AB28" i="1"/>
  <c r="AB41" i="1"/>
  <c r="AB17" i="1"/>
  <c r="AB90" i="1"/>
  <c r="AB26" i="1"/>
  <c r="AB27" i="1"/>
  <c r="AB110" i="1"/>
  <c r="AB115" i="1"/>
  <c r="AB74" i="1"/>
  <c r="AB128" i="1"/>
  <c r="AB64" i="1"/>
  <c r="AB83" i="1"/>
  <c r="AB127" i="1"/>
  <c r="AB63" i="1"/>
  <c r="AB91" i="1"/>
  <c r="AB118" i="1"/>
  <c r="AB54" i="1"/>
  <c r="AB121" i="1"/>
  <c r="AB93" i="1"/>
  <c r="AB13" i="1"/>
  <c r="AB92" i="1"/>
  <c r="AB20" i="1"/>
  <c r="AB139" i="1"/>
  <c r="AB146" i="1"/>
  <c r="AB82" i="1"/>
  <c r="AB18" i="1"/>
  <c r="AC47" i="1"/>
  <c r="AC77" i="1"/>
  <c r="AH77" i="1" s="1"/>
  <c r="AC17" i="1"/>
  <c r="AH17" i="1" s="1"/>
  <c r="Z57" i="1"/>
  <c r="AL57" i="1" s="1"/>
  <c r="Z6" i="1"/>
  <c r="AD149" i="1"/>
  <c r="AD147" i="1"/>
  <c r="AC101" i="1"/>
  <c r="AH101" i="1" s="1"/>
  <c r="AC131" i="1"/>
  <c r="AH131" i="1" s="1"/>
  <c r="AC35" i="1"/>
  <c r="AH35" i="1" s="1"/>
  <c r="AC9" i="1"/>
  <c r="AC121" i="1"/>
  <c r="AH121" i="1" s="1"/>
  <c r="AC23" i="1"/>
  <c r="AH23" i="1" s="1"/>
  <c r="AC85" i="1"/>
  <c r="AH85" i="1" s="1"/>
  <c r="AC133" i="1"/>
  <c r="AH133" i="1" s="1"/>
  <c r="AC21" i="1"/>
  <c r="AH21" i="1" s="1"/>
  <c r="AC127" i="1"/>
  <c r="AH127" i="1" s="1"/>
  <c r="AC39" i="1"/>
  <c r="AH39" i="1" s="1"/>
  <c r="AC91" i="1"/>
  <c r="AH91" i="1" s="1"/>
  <c r="AC83" i="1"/>
  <c r="AH83" i="1" s="1"/>
  <c r="AC145" i="1"/>
  <c r="AH145" i="1" s="1"/>
  <c r="AC139" i="1"/>
  <c r="AH139" i="1" s="1"/>
  <c r="AC75" i="1"/>
  <c r="AH75" i="1" s="1"/>
  <c r="AC25" i="1"/>
  <c r="AH25" i="1" s="1"/>
  <c r="AC87" i="1"/>
  <c r="AH87" i="1" s="1"/>
  <c r="AC31" i="1"/>
  <c r="AH31" i="1" s="1"/>
  <c r="AC89" i="1"/>
  <c r="AH89" i="1" s="1"/>
  <c r="AC71" i="1"/>
  <c r="AH71" i="1" s="1"/>
  <c r="AC69" i="1"/>
  <c r="AH69" i="1" s="1"/>
  <c r="AC81" i="1"/>
  <c r="AH81" i="1" s="1"/>
  <c r="AC93" i="1"/>
  <c r="AH93" i="1" s="1"/>
  <c r="AC95" i="1"/>
  <c r="AH95" i="1" s="1"/>
  <c r="AC99" i="1"/>
  <c r="AH99" i="1" s="1"/>
  <c r="AC113" i="1"/>
  <c r="AH113" i="1" s="1"/>
  <c r="AC45" i="1"/>
  <c r="AH45" i="1" s="1"/>
  <c r="AC29" i="1"/>
  <c r="AH29" i="1" s="1"/>
  <c r="AC37" i="1"/>
  <c r="AH37" i="1" s="1"/>
  <c r="AC117" i="1"/>
  <c r="AH117" i="1" s="1"/>
  <c r="AC115" i="1"/>
  <c r="AH115" i="1" s="1"/>
  <c r="AC109" i="1"/>
  <c r="AH109" i="1" s="1"/>
  <c r="AC51" i="1"/>
  <c r="AH51" i="1" s="1"/>
  <c r="AC15" i="1"/>
  <c r="AH15" i="1" s="1"/>
  <c r="AC129" i="1"/>
  <c r="AH129" i="1" s="1"/>
  <c r="AC135" i="1"/>
  <c r="AH135" i="1" s="1"/>
  <c r="AC7" i="1"/>
  <c r="AH7" i="1" s="1"/>
  <c r="AC141" i="1"/>
  <c r="AH141" i="1" s="1"/>
  <c r="AC19" i="1"/>
  <c r="AH19" i="1" s="1"/>
  <c r="AC55" i="1"/>
  <c r="AH55" i="1" s="1"/>
  <c r="AC49" i="1"/>
  <c r="AH49" i="1" s="1"/>
  <c r="AC53" i="1"/>
  <c r="AH53" i="1" s="1"/>
  <c r="AC65" i="1"/>
  <c r="AH65" i="1" s="1"/>
  <c r="AC123" i="1"/>
  <c r="AH123" i="1" s="1"/>
  <c r="AC59" i="1"/>
  <c r="AH59" i="1" s="1"/>
  <c r="AC11" i="1"/>
  <c r="AH11" i="1" s="1"/>
  <c r="AC107" i="1"/>
  <c r="AH107" i="1" s="1"/>
  <c r="AC41" i="1"/>
  <c r="AH41" i="1" s="1"/>
  <c r="AC43" i="1"/>
  <c r="AH43" i="1" s="1"/>
  <c r="AC137" i="1"/>
  <c r="AH137" i="1" s="1"/>
  <c r="AC103" i="1"/>
  <c r="AH103" i="1" s="1"/>
  <c r="AC13" i="1"/>
  <c r="AH13" i="1" s="1"/>
  <c r="AC105" i="1"/>
  <c r="AH105" i="1" s="1"/>
  <c r="AC61" i="1"/>
  <c r="AH61" i="1" s="1"/>
  <c r="AC67" i="1"/>
  <c r="AH67" i="1" s="1"/>
  <c r="AC79" i="1"/>
  <c r="AH79" i="1" s="1"/>
  <c r="AC97" i="1"/>
  <c r="AH97" i="1" s="1"/>
  <c r="AC119" i="1"/>
  <c r="AH119" i="1" s="1"/>
  <c r="AC63" i="1"/>
  <c r="AH63" i="1" s="1"/>
  <c r="AC125" i="1"/>
  <c r="AH125" i="1" s="1"/>
  <c r="AC73" i="1"/>
  <c r="AH73" i="1" s="1"/>
  <c r="AC143" i="1"/>
  <c r="AH143" i="1" s="1"/>
  <c r="AC33" i="1"/>
  <c r="AH33" i="1" s="1"/>
  <c r="AC111" i="1"/>
  <c r="AH111" i="1" s="1"/>
  <c r="AT117" i="1"/>
  <c r="AN39" i="1" l="1"/>
  <c r="AN9" i="1"/>
  <c r="AH47" i="1"/>
  <c r="AI47" i="1" s="1"/>
  <c r="AH9" i="1"/>
  <c r="AI9" i="1" s="1"/>
  <c r="AB6" i="1"/>
  <c r="AC57" i="1"/>
  <c r="AH57" i="1" s="1"/>
  <c r="AB57" i="1"/>
  <c r="AI39" i="1"/>
  <c r="AO147" i="1"/>
  <c r="AY150" i="1"/>
  <c r="AX150" i="1"/>
  <c r="AY149" i="1"/>
  <c r="AX149" i="1"/>
  <c r="AO150" i="1"/>
  <c r="AO149" i="1"/>
  <c r="AJ9" i="1" l="1"/>
  <c r="AJ39" i="1"/>
  <c r="AT66" i="1"/>
  <c r="AT65" i="1"/>
  <c r="AZ65" i="1" l="1"/>
  <c r="BE65" i="1"/>
  <c r="BE150" i="1"/>
  <c r="AT83" i="1" l="1"/>
  <c r="AT64" i="1" l="1"/>
  <c r="P5" i="1" l="1"/>
  <c r="AT146" i="1"/>
  <c r="AT145" i="1"/>
  <c r="AT144" i="1"/>
  <c r="AT143" i="1"/>
  <c r="AT142" i="1"/>
  <c r="AT141" i="1"/>
  <c r="AT140" i="1"/>
  <c r="AT139" i="1"/>
  <c r="AT138" i="1"/>
  <c r="AT137" i="1"/>
  <c r="AT136" i="1"/>
  <c r="AT135" i="1"/>
  <c r="AT134" i="1"/>
  <c r="AT133" i="1"/>
  <c r="AT132" i="1"/>
  <c r="AT131" i="1"/>
  <c r="AT130" i="1"/>
  <c r="AT129" i="1"/>
  <c r="AT128" i="1"/>
  <c r="AT127" i="1"/>
  <c r="AT126" i="1"/>
  <c r="AT125" i="1"/>
  <c r="AT124" i="1"/>
  <c r="AT123" i="1"/>
  <c r="AT122" i="1"/>
  <c r="AT121" i="1"/>
  <c r="AT120" i="1"/>
  <c r="AT119" i="1"/>
  <c r="AT118" i="1"/>
  <c r="AT116" i="1"/>
  <c r="AT115" i="1"/>
  <c r="BE115" i="1" s="1"/>
  <c r="AT114" i="1"/>
  <c r="AT113" i="1"/>
  <c r="AT112" i="1"/>
  <c r="AT111" i="1"/>
  <c r="AT110" i="1"/>
  <c r="AT109" i="1"/>
  <c r="AT108" i="1"/>
  <c r="AT107" i="1"/>
  <c r="BE107" i="1" s="1"/>
  <c r="AT106" i="1"/>
  <c r="AT105" i="1"/>
  <c r="AT104" i="1"/>
  <c r="AT103" i="1"/>
  <c r="BE103" i="1" s="1"/>
  <c r="AT102" i="1"/>
  <c r="AT101" i="1"/>
  <c r="AT100" i="1"/>
  <c r="AT99" i="1"/>
  <c r="AT98" i="1"/>
  <c r="AT97" i="1"/>
  <c r="AT96" i="1"/>
  <c r="AT95" i="1"/>
  <c r="BE95" i="1" s="1"/>
  <c r="AT94" i="1"/>
  <c r="AT93" i="1"/>
  <c r="AT92" i="1"/>
  <c r="AT91" i="1"/>
  <c r="AT90" i="1"/>
  <c r="AT89" i="1"/>
  <c r="AT88" i="1"/>
  <c r="AT87" i="1"/>
  <c r="BE87" i="1" s="1"/>
  <c r="AT86" i="1"/>
  <c r="AT85" i="1"/>
  <c r="AT84" i="1"/>
  <c r="AT82" i="1"/>
  <c r="AT81" i="1"/>
  <c r="AT80" i="1"/>
  <c r="AT79" i="1"/>
  <c r="AT78" i="1"/>
  <c r="AT77" i="1"/>
  <c r="AT76" i="1"/>
  <c r="AT75" i="1"/>
  <c r="AT74" i="1"/>
  <c r="AT73" i="1"/>
  <c r="AT72" i="1"/>
  <c r="AT71" i="1"/>
  <c r="AT70" i="1"/>
  <c r="AT69" i="1"/>
  <c r="AT68" i="1"/>
  <c r="AT67" i="1"/>
  <c r="AT63" i="1"/>
  <c r="AT62" i="1"/>
  <c r="AT61" i="1"/>
  <c r="AT60" i="1"/>
  <c r="AT59" i="1"/>
  <c r="BE59" i="1" s="1"/>
  <c r="AT58" i="1"/>
  <c r="AT57" i="1"/>
  <c r="AT56" i="1"/>
  <c r="AT55" i="1"/>
  <c r="AT54" i="1"/>
  <c r="AT53" i="1"/>
  <c r="AT52" i="1"/>
  <c r="AT51" i="1"/>
  <c r="BE51" i="1" s="1"/>
  <c r="AT50" i="1"/>
  <c r="AT49" i="1"/>
  <c r="AT48" i="1"/>
  <c r="AT47" i="1"/>
  <c r="AT46" i="1"/>
  <c r="AT45" i="1"/>
  <c r="AT44" i="1"/>
  <c r="AT43" i="1"/>
  <c r="BE43" i="1" s="1"/>
  <c r="AT42" i="1"/>
  <c r="AT41" i="1"/>
  <c r="AT40" i="1"/>
  <c r="AT39" i="1"/>
  <c r="AT38" i="1"/>
  <c r="AT37" i="1"/>
  <c r="AT36" i="1"/>
  <c r="AT35" i="1"/>
  <c r="BE35" i="1" s="1"/>
  <c r="AT34" i="1"/>
  <c r="AT33" i="1"/>
  <c r="AT32" i="1"/>
  <c r="AT31" i="1"/>
  <c r="AT30" i="1"/>
  <c r="AT29" i="1"/>
  <c r="AT28" i="1"/>
  <c r="AT27" i="1"/>
  <c r="AT26" i="1"/>
  <c r="AT25" i="1"/>
  <c r="AT24" i="1"/>
  <c r="AT23" i="1"/>
  <c r="AT22" i="1"/>
  <c r="AT21" i="1"/>
  <c r="AT20" i="1"/>
  <c r="AT19" i="1"/>
  <c r="BE19" i="1" s="1"/>
  <c r="AT18" i="1"/>
  <c r="AT17" i="1"/>
  <c r="AT16" i="1"/>
  <c r="AT15" i="1"/>
  <c r="AT14" i="1"/>
  <c r="AT13" i="1"/>
  <c r="AT12" i="1"/>
  <c r="AT11" i="1"/>
  <c r="BE11" i="1" s="1"/>
  <c r="AT10" i="1"/>
  <c r="AT9" i="1"/>
  <c r="AT8" i="1"/>
  <c r="AT7" i="1"/>
  <c r="AT6" i="1"/>
  <c r="BE57" i="1" l="1"/>
  <c r="BE93" i="1"/>
  <c r="BE101" i="1"/>
  <c r="BE109" i="1"/>
  <c r="BE111" i="1"/>
  <c r="BE27" i="1"/>
  <c r="BE79" i="1"/>
  <c r="AZ23" i="1"/>
  <c r="BE23" i="1"/>
  <c r="AZ63" i="1"/>
  <c r="BE63" i="1"/>
  <c r="AZ99" i="1"/>
  <c r="BE99" i="1"/>
  <c r="AZ67" i="1"/>
  <c r="BE67" i="1"/>
  <c r="BE75" i="1"/>
  <c r="AZ83" i="1"/>
  <c r="BE83" i="1"/>
  <c r="AZ125" i="1"/>
  <c r="BE125" i="1"/>
  <c r="AZ133" i="1"/>
  <c r="BE133" i="1"/>
  <c r="AZ141" i="1"/>
  <c r="BE141" i="1"/>
  <c r="AZ7" i="1"/>
  <c r="BE7" i="1"/>
  <c r="AZ47" i="1"/>
  <c r="BE47" i="1"/>
  <c r="AZ91" i="1"/>
  <c r="BE91" i="1"/>
  <c r="AZ25" i="1"/>
  <c r="BE25" i="1"/>
  <c r="AZ117" i="1"/>
  <c r="BE117" i="1"/>
  <c r="AZ69" i="1"/>
  <c r="BE69" i="1"/>
  <c r="AZ77" i="1"/>
  <c r="BE77" i="1"/>
  <c r="AZ119" i="1"/>
  <c r="BE119" i="1"/>
  <c r="AZ127" i="1"/>
  <c r="BE127" i="1"/>
  <c r="AZ135" i="1"/>
  <c r="BE135" i="1"/>
  <c r="BE143" i="1"/>
  <c r="AZ55" i="1"/>
  <c r="BE55" i="1"/>
  <c r="AZ17" i="1"/>
  <c r="BE17" i="1"/>
  <c r="AZ41" i="1"/>
  <c r="BE41" i="1"/>
  <c r="AZ31" i="1"/>
  <c r="BE31" i="1"/>
  <c r="AZ9" i="1"/>
  <c r="BE9" i="1"/>
  <c r="AZ49" i="1"/>
  <c r="BE49" i="1"/>
  <c r="AZ71" i="1"/>
  <c r="BE71" i="1"/>
  <c r="AZ121" i="1"/>
  <c r="BE121" i="1"/>
  <c r="AZ129" i="1"/>
  <c r="BE129" i="1"/>
  <c r="AZ137" i="1"/>
  <c r="BE137" i="1"/>
  <c r="AZ145" i="1"/>
  <c r="BE145" i="1"/>
  <c r="AZ15" i="1"/>
  <c r="BE15" i="1"/>
  <c r="AZ33" i="1"/>
  <c r="BE33" i="1"/>
  <c r="AZ13" i="1"/>
  <c r="BE13" i="1"/>
  <c r="AZ21" i="1"/>
  <c r="BE21" i="1"/>
  <c r="AZ29" i="1"/>
  <c r="BE29" i="1"/>
  <c r="AZ37" i="1"/>
  <c r="BE37" i="1"/>
  <c r="AZ45" i="1"/>
  <c r="BE45" i="1"/>
  <c r="AZ53" i="1"/>
  <c r="BE53" i="1"/>
  <c r="AZ61" i="1"/>
  <c r="BE61" i="1"/>
  <c r="AZ89" i="1"/>
  <c r="BE89" i="1"/>
  <c r="AZ97" i="1"/>
  <c r="BE97" i="1"/>
  <c r="AZ105" i="1"/>
  <c r="BE105" i="1"/>
  <c r="AZ113" i="1"/>
  <c r="BE113" i="1"/>
  <c r="AZ39" i="1"/>
  <c r="BE39" i="1"/>
  <c r="AZ85" i="1"/>
  <c r="BE85" i="1"/>
  <c r="BE73" i="1"/>
  <c r="BE81" i="1"/>
  <c r="BE123" i="1"/>
  <c r="BE131" i="1"/>
  <c r="BE139" i="1"/>
  <c r="AZ143" i="1"/>
  <c r="AZ79" i="1"/>
  <c r="AZ5" i="1"/>
  <c r="BE5" i="1"/>
  <c r="AZ107" i="1"/>
  <c r="AZ115" i="1"/>
  <c r="AZ75" i="1"/>
  <c r="AZ57" i="1"/>
  <c r="AZ93" i="1"/>
  <c r="AZ101" i="1"/>
  <c r="AZ109" i="1"/>
  <c r="AZ11" i="1"/>
  <c r="AZ19" i="1"/>
  <c r="AZ27" i="1"/>
  <c r="AZ35" i="1"/>
  <c r="AZ43" i="1"/>
  <c r="AZ51" i="1"/>
  <c r="AZ59" i="1"/>
  <c r="AZ87" i="1"/>
  <c r="AZ95" i="1"/>
  <c r="AZ103" i="1"/>
  <c r="AZ111" i="1"/>
  <c r="AZ73" i="1"/>
  <c r="AZ81" i="1"/>
  <c r="AZ123" i="1"/>
  <c r="AZ131" i="1"/>
  <c r="AZ139" i="1"/>
  <c r="P147" i="1"/>
  <c r="P149" i="1"/>
  <c r="AT150" i="1"/>
  <c r="T5" i="1"/>
  <c r="Z5" i="1" l="1"/>
  <c r="AI139" i="1"/>
  <c r="AI45" i="1"/>
  <c r="AJ139" i="1" l="1"/>
  <c r="AJ45" i="1"/>
  <c r="AM45" i="1"/>
  <c r="AM139" i="1"/>
  <c r="AP45" i="1"/>
  <c r="AP7" i="1"/>
  <c r="AP9" i="1"/>
  <c r="AR9" i="1" s="1"/>
  <c r="AP11" i="1"/>
  <c r="AP13" i="1"/>
  <c r="AP15" i="1"/>
  <c r="AP17" i="1"/>
  <c r="AP19" i="1"/>
  <c r="AP21" i="1"/>
  <c r="AP23" i="1"/>
  <c r="AP25" i="1"/>
  <c r="AP27" i="1"/>
  <c r="AP29" i="1"/>
  <c r="AP31" i="1"/>
  <c r="AP33" i="1"/>
  <c r="AP35" i="1"/>
  <c r="AP37" i="1"/>
  <c r="AP39" i="1"/>
  <c r="AR39" i="1" s="1"/>
  <c r="AP41" i="1"/>
  <c r="AP43" i="1"/>
  <c r="AP47" i="1"/>
  <c r="AP49" i="1"/>
  <c r="AP51" i="1"/>
  <c r="AP53" i="1"/>
  <c r="AP55" i="1"/>
  <c r="AP57" i="1"/>
  <c r="AP59" i="1"/>
  <c r="AP61" i="1"/>
  <c r="AP63" i="1"/>
  <c r="AP65" i="1"/>
  <c r="AP67" i="1"/>
  <c r="AP79" i="1"/>
  <c r="AP81" i="1"/>
  <c r="AP83" i="1"/>
  <c r="AP85" i="1"/>
  <c r="AP91" i="1"/>
  <c r="AP93" i="1"/>
  <c r="AP95" i="1"/>
  <c r="AP97" i="1"/>
  <c r="AP99" i="1"/>
  <c r="AP101" i="1"/>
  <c r="AP103" i="1"/>
  <c r="AP105" i="1"/>
  <c r="AP121" i="1"/>
  <c r="AP133" i="1"/>
  <c r="AP135" i="1"/>
  <c r="AP137" i="1"/>
  <c r="AP139" i="1"/>
  <c r="AP141" i="1"/>
  <c r="AP143" i="1"/>
  <c r="AP145" i="1"/>
  <c r="AP69" i="1"/>
  <c r="AP71" i="1"/>
  <c r="AP73" i="1"/>
  <c r="AP75" i="1"/>
  <c r="AP77" i="1"/>
  <c r="AP87" i="1"/>
  <c r="AP89" i="1"/>
  <c r="AP107" i="1"/>
  <c r="AP109" i="1"/>
  <c r="AP111" i="1"/>
  <c r="AP113" i="1"/>
  <c r="AP115" i="1"/>
  <c r="AP117" i="1"/>
  <c r="AP119" i="1"/>
  <c r="AP123" i="1"/>
  <c r="AP125" i="1"/>
  <c r="AP127" i="1"/>
  <c r="AP129" i="1"/>
  <c r="AP131" i="1"/>
  <c r="AR139" i="1" l="1"/>
  <c r="AR45" i="1"/>
  <c r="AN139" i="1"/>
  <c r="AN45" i="1"/>
  <c r="AQ139" i="1"/>
  <c r="AS139" i="1" s="1"/>
  <c r="AQ45" i="1"/>
  <c r="AS45" i="1" s="1"/>
  <c r="D149" i="1"/>
  <c r="D150" i="1" l="1"/>
  <c r="AY147" i="1" l="1"/>
  <c r="U5" i="1" l="1"/>
  <c r="V5" i="1"/>
  <c r="AK5" i="1"/>
  <c r="AU5" i="1"/>
  <c r="D147" i="1"/>
  <c r="R147" i="1"/>
  <c r="AX147" i="1"/>
  <c r="BC5" i="1" l="1"/>
  <c r="BB5" i="1"/>
  <c r="AL5" i="1"/>
  <c r="AM5" i="1" s="1"/>
  <c r="AP5" i="1"/>
  <c r="AI91" i="1"/>
  <c r="AM91" i="1"/>
  <c r="AR91" i="1" s="1"/>
  <c r="AI87" i="1"/>
  <c r="AM87" i="1"/>
  <c r="AR87" i="1" s="1"/>
  <c r="AI83" i="1"/>
  <c r="AM83" i="1"/>
  <c r="AR83" i="1" s="1"/>
  <c r="AM81" i="1"/>
  <c r="AR81" i="1" s="1"/>
  <c r="AI81" i="1"/>
  <c r="AK150" i="1"/>
  <c r="AK149" i="1"/>
  <c r="AU150" i="1"/>
  <c r="AU149" i="1"/>
  <c r="Q89" i="1"/>
  <c r="S89" i="1" s="1"/>
  <c r="Q127" i="1"/>
  <c r="S127" i="1" s="1"/>
  <c r="Q125" i="1"/>
  <c r="S125" i="1" s="1"/>
  <c r="Q113" i="1"/>
  <c r="S113" i="1" s="1"/>
  <c r="Q109" i="1"/>
  <c r="S109" i="1" s="1"/>
  <c r="Q107" i="1"/>
  <c r="S107" i="1" s="1"/>
  <c r="Q105" i="1"/>
  <c r="S105" i="1" s="1"/>
  <c r="Q99" i="1"/>
  <c r="S99" i="1" s="1"/>
  <c r="Q97" i="1"/>
  <c r="S97" i="1" s="1"/>
  <c r="Q93" i="1"/>
  <c r="S93" i="1" s="1"/>
  <c r="Q61" i="1"/>
  <c r="S61" i="1" s="1"/>
  <c r="Q59" i="1"/>
  <c r="S59" i="1" s="1"/>
  <c r="S57" i="1"/>
  <c r="Q51" i="1"/>
  <c r="S51" i="1" s="1"/>
  <c r="Q47" i="1"/>
  <c r="S47" i="1" s="1"/>
  <c r="Q121" i="1"/>
  <c r="S121" i="1" s="1"/>
  <c r="Q111" i="1"/>
  <c r="S111" i="1" s="1"/>
  <c r="Q73" i="1"/>
  <c r="S73" i="1" s="1"/>
  <c r="Q71" i="1"/>
  <c r="S71" i="1" s="1"/>
  <c r="Q145" i="1"/>
  <c r="S145" i="1" s="1"/>
  <c r="Q143" i="1"/>
  <c r="S143" i="1" s="1"/>
  <c r="Q139" i="1"/>
  <c r="S139" i="1" s="1"/>
  <c r="Q137" i="1"/>
  <c r="S137" i="1" s="1"/>
  <c r="Q135" i="1"/>
  <c r="S135" i="1" s="1"/>
  <c r="Q133" i="1"/>
  <c r="S133" i="1" s="1"/>
  <c r="Q123" i="1"/>
  <c r="S123" i="1" s="1"/>
  <c r="Q119" i="1"/>
  <c r="S119" i="1" s="1"/>
  <c r="Q117" i="1"/>
  <c r="S117" i="1" s="1"/>
  <c r="Q103" i="1"/>
  <c r="S103" i="1" s="1"/>
  <c r="Q101" i="1"/>
  <c r="S101" i="1" s="1"/>
  <c r="Q95" i="1"/>
  <c r="S95" i="1" s="1"/>
  <c r="Q67" i="1"/>
  <c r="S67" i="1" s="1"/>
  <c r="Q65" i="1"/>
  <c r="S65" i="1" s="1"/>
  <c r="Q63" i="1"/>
  <c r="S63" i="1" s="1"/>
  <c r="Q55" i="1"/>
  <c r="S55" i="1" s="1"/>
  <c r="Q53" i="1"/>
  <c r="S53" i="1" s="1"/>
  <c r="Q141" i="1"/>
  <c r="S141" i="1" s="1"/>
  <c r="Q131" i="1"/>
  <c r="S131" i="1" s="1"/>
  <c r="Q129" i="1"/>
  <c r="S129" i="1" s="1"/>
  <c r="Q115" i="1"/>
  <c r="S115" i="1" s="1"/>
  <c r="Q91" i="1"/>
  <c r="S91" i="1" s="1"/>
  <c r="Q87" i="1"/>
  <c r="S87" i="1" s="1"/>
  <c r="Q79" i="1"/>
  <c r="S79" i="1" s="1"/>
  <c r="Q77" i="1"/>
  <c r="S77" i="1" s="1"/>
  <c r="Q75" i="1"/>
  <c r="S75" i="1" s="1"/>
  <c r="Q69" i="1"/>
  <c r="S69" i="1" s="1"/>
  <c r="Q15" i="1"/>
  <c r="S15" i="1" s="1"/>
  <c r="Q45" i="1"/>
  <c r="S45" i="1" s="1"/>
  <c r="Q43" i="1"/>
  <c r="S43" i="1" s="1"/>
  <c r="Q41" i="1"/>
  <c r="S41" i="1" s="1"/>
  <c r="Q39" i="1"/>
  <c r="S39" i="1" s="1"/>
  <c r="Q37" i="1"/>
  <c r="S37" i="1" s="1"/>
  <c r="Q35" i="1"/>
  <c r="S35" i="1" s="1"/>
  <c r="Q33" i="1"/>
  <c r="S33" i="1" s="1"/>
  <c r="Q31" i="1"/>
  <c r="S31" i="1" s="1"/>
  <c r="Q29" i="1"/>
  <c r="S29" i="1" s="1"/>
  <c r="Q27" i="1"/>
  <c r="S27" i="1" s="1"/>
  <c r="Q25" i="1"/>
  <c r="S25" i="1" s="1"/>
  <c r="Q23" i="1"/>
  <c r="S23" i="1" s="1"/>
  <c r="Q21" i="1"/>
  <c r="S21" i="1" s="1"/>
  <c r="Q19" i="1"/>
  <c r="S19" i="1" s="1"/>
  <c r="Q17" i="1"/>
  <c r="S17" i="1" s="1"/>
  <c r="Q13" i="1"/>
  <c r="S13" i="1" s="1"/>
  <c r="Q11" i="1"/>
  <c r="S11" i="1" s="1"/>
  <c r="Q9" i="1"/>
  <c r="S9" i="1" s="1"/>
  <c r="Q7" i="1"/>
  <c r="S7" i="1" s="1"/>
  <c r="Q5" i="1"/>
  <c r="S5" i="1" s="1"/>
  <c r="Q85" i="1"/>
  <c r="S85" i="1" s="1"/>
  <c r="Q83" i="1"/>
  <c r="S83" i="1" s="1"/>
  <c r="Q81" i="1"/>
  <c r="S81" i="1" s="1"/>
  <c r="W5" i="1"/>
  <c r="AU147" i="1"/>
  <c r="AK147" i="1"/>
  <c r="BC147" i="1" l="1"/>
  <c r="BD5" i="1"/>
  <c r="BD147" i="1" s="1"/>
  <c r="BC149" i="1"/>
  <c r="AJ83" i="1"/>
  <c r="AJ81" i="1"/>
  <c r="AJ91" i="1"/>
  <c r="AN81" i="1"/>
  <c r="AN91" i="1"/>
  <c r="AN83" i="1"/>
  <c r="AN87" i="1"/>
  <c r="AJ87" i="1"/>
  <c r="AN5" i="1"/>
  <c r="AR5" i="1"/>
  <c r="BB147" i="1"/>
  <c r="BB149" i="1"/>
  <c r="AA5" i="1"/>
  <c r="AB5" i="1" s="1"/>
  <c r="AQ81" i="1"/>
  <c r="AS81" i="1" s="1"/>
  <c r="AQ83" i="1"/>
  <c r="AS83" i="1" s="1"/>
  <c r="AQ87" i="1"/>
  <c r="AS87" i="1" s="1"/>
  <c r="AQ91" i="1"/>
  <c r="AS91" i="1" s="1"/>
  <c r="AQ5" i="1"/>
  <c r="AS5" i="1" s="1"/>
  <c r="AW48" i="1"/>
  <c r="AW75" i="1"/>
  <c r="AW87" i="1"/>
  <c r="AW117" i="1"/>
  <c r="AW76" i="1"/>
  <c r="AW37" i="1"/>
  <c r="AW58" i="1"/>
  <c r="AW73" i="1"/>
  <c r="AW93" i="1"/>
  <c r="AW106" i="1"/>
  <c r="AW98" i="1"/>
  <c r="AI69" i="1"/>
  <c r="AM69" i="1"/>
  <c r="AR69" i="1" s="1"/>
  <c r="AI61" i="1"/>
  <c r="AM61" i="1"/>
  <c r="AR61" i="1" s="1"/>
  <c r="AI109" i="1"/>
  <c r="AM109" i="1"/>
  <c r="AR109" i="1" s="1"/>
  <c r="AW90" i="1"/>
  <c r="AW68" i="1"/>
  <c r="AW123" i="1"/>
  <c r="AM129" i="1"/>
  <c r="AR129" i="1" s="1"/>
  <c r="AI129" i="1"/>
  <c r="AI141" i="1"/>
  <c r="AM141" i="1"/>
  <c r="AR141" i="1" s="1"/>
  <c r="AM131" i="1"/>
  <c r="AR131" i="1" s="1"/>
  <c r="AI131" i="1"/>
  <c r="AI121" i="1"/>
  <c r="AM121" i="1"/>
  <c r="AR121" i="1" s="1"/>
  <c r="AI93" i="1"/>
  <c r="AM93" i="1"/>
  <c r="AR93" i="1" s="1"/>
  <c r="AW138" i="1"/>
  <c r="AW12" i="1"/>
  <c r="AW64" i="1"/>
  <c r="AW56" i="1"/>
  <c r="AW124" i="1"/>
  <c r="AI7" i="1"/>
  <c r="AJ7" i="1" s="1"/>
  <c r="AM7" i="1"/>
  <c r="AR7" i="1" s="1"/>
  <c r="AI11" i="1"/>
  <c r="AM11" i="1"/>
  <c r="AR11" i="1" s="1"/>
  <c r="AM17" i="1"/>
  <c r="AR17" i="1" s="1"/>
  <c r="AI17" i="1"/>
  <c r="AI21" i="1"/>
  <c r="AM21" i="1"/>
  <c r="AR21" i="1" s="1"/>
  <c r="AI25" i="1"/>
  <c r="AM25" i="1"/>
  <c r="AR25" i="1" s="1"/>
  <c r="AI29" i="1"/>
  <c r="AM29" i="1"/>
  <c r="AR29" i="1" s="1"/>
  <c r="AI33" i="1"/>
  <c r="AM33" i="1"/>
  <c r="AR33" i="1" s="1"/>
  <c r="AI37" i="1"/>
  <c r="AM37" i="1"/>
  <c r="AR37" i="1" s="1"/>
  <c r="AI41" i="1"/>
  <c r="AM41" i="1"/>
  <c r="AR41" i="1" s="1"/>
  <c r="AM49" i="1"/>
  <c r="AR49" i="1" s="1"/>
  <c r="AI49" i="1"/>
  <c r="AM55" i="1"/>
  <c r="AR55" i="1" s="1"/>
  <c r="AI55" i="1"/>
  <c r="AI65" i="1"/>
  <c r="AM65" i="1"/>
  <c r="AR65" i="1" s="1"/>
  <c r="AI95" i="1"/>
  <c r="AM95" i="1"/>
  <c r="AR95" i="1" s="1"/>
  <c r="AM103" i="1"/>
  <c r="AR103" i="1" s="1"/>
  <c r="AI103" i="1"/>
  <c r="AI119" i="1"/>
  <c r="AM119" i="1"/>
  <c r="AR119" i="1" s="1"/>
  <c r="AI133" i="1"/>
  <c r="AM133" i="1"/>
  <c r="AR133" i="1" s="1"/>
  <c r="AM137" i="1"/>
  <c r="AR137" i="1" s="1"/>
  <c r="AI137" i="1"/>
  <c r="AW62" i="1"/>
  <c r="AW102" i="1"/>
  <c r="AI43" i="1"/>
  <c r="AM43" i="1"/>
  <c r="AR43" i="1" s="1"/>
  <c r="AM77" i="1"/>
  <c r="AR77" i="1" s="1"/>
  <c r="AI77" i="1"/>
  <c r="AI143" i="1"/>
  <c r="AM143" i="1"/>
  <c r="AR143" i="1" s="1"/>
  <c r="AM57" i="1"/>
  <c r="AR57" i="1" s="1"/>
  <c r="AI57" i="1"/>
  <c r="AI105" i="1"/>
  <c r="AM105" i="1"/>
  <c r="AR105" i="1" s="1"/>
  <c r="AW143" i="1"/>
  <c r="AI73" i="1"/>
  <c r="AM73" i="1"/>
  <c r="AR73" i="1" s="1"/>
  <c r="AW41" i="1"/>
  <c r="AW97" i="1"/>
  <c r="AW8" i="1"/>
  <c r="AI89" i="1"/>
  <c r="AM89" i="1"/>
  <c r="AR89" i="1" s="1"/>
  <c r="AW15" i="1"/>
  <c r="AW111" i="1"/>
  <c r="AW126" i="1"/>
  <c r="AW130" i="1"/>
  <c r="AW144" i="1"/>
  <c r="AW24" i="1"/>
  <c r="AW103" i="1"/>
  <c r="AW115" i="1"/>
  <c r="AW50" i="1"/>
  <c r="AW129" i="1"/>
  <c r="AW38" i="1"/>
  <c r="AW72" i="1"/>
  <c r="AW59" i="1"/>
  <c r="AM75" i="1"/>
  <c r="AR75" i="1" s="1"/>
  <c r="AI75" i="1"/>
  <c r="AI79" i="1"/>
  <c r="AM79" i="1"/>
  <c r="AR79" i="1" s="1"/>
  <c r="AI145" i="1"/>
  <c r="AM145" i="1"/>
  <c r="AR145" i="1" s="1"/>
  <c r="AM51" i="1"/>
  <c r="AR51" i="1" s="1"/>
  <c r="AI51" i="1"/>
  <c r="AI59" i="1"/>
  <c r="AM59" i="1"/>
  <c r="AR59" i="1" s="1"/>
  <c r="AI99" i="1"/>
  <c r="AM99" i="1"/>
  <c r="AR99" i="1" s="1"/>
  <c r="AM107" i="1"/>
  <c r="AR107" i="1" s="1"/>
  <c r="AI107" i="1"/>
  <c r="AI113" i="1"/>
  <c r="AM113" i="1"/>
  <c r="AR113" i="1" s="1"/>
  <c r="AI127" i="1"/>
  <c r="AM127" i="1"/>
  <c r="AR127" i="1" s="1"/>
  <c r="AC5" i="1"/>
  <c r="AH5" i="1" s="1"/>
  <c r="AW60" i="1"/>
  <c r="AW66" i="1"/>
  <c r="AW79" i="1"/>
  <c r="AI15" i="1"/>
  <c r="AM15" i="1"/>
  <c r="AR15" i="1" s="1"/>
  <c r="AW5" i="1"/>
  <c r="AW31" i="1"/>
  <c r="AJ47" i="1"/>
  <c r="AM47" i="1"/>
  <c r="AR47" i="1" s="1"/>
  <c r="AI97" i="1"/>
  <c r="AM97" i="1"/>
  <c r="AR97" i="1" s="1"/>
  <c r="AI125" i="1"/>
  <c r="AM125" i="1"/>
  <c r="AR125" i="1" s="1"/>
  <c r="AW18" i="1"/>
  <c r="AW28" i="1"/>
  <c r="AW77" i="1"/>
  <c r="AW113" i="1"/>
  <c r="AW39" i="1"/>
  <c r="AI71" i="1"/>
  <c r="AM71" i="1"/>
  <c r="AR71" i="1" s="1"/>
  <c r="AW81" i="1"/>
  <c r="AW119" i="1"/>
  <c r="AW125" i="1"/>
  <c r="AW22" i="1"/>
  <c r="AW91" i="1"/>
  <c r="AW104" i="1"/>
  <c r="AW32" i="1"/>
  <c r="AW114" i="1"/>
  <c r="AI111" i="1"/>
  <c r="AM111" i="1"/>
  <c r="AR111" i="1" s="1"/>
  <c r="AI115" i="1"/>
  <c r="AM115" i="1"/>
  <c r="AR115" i="1" s="1"/>
  <c r="AW84" i="1"/>
  <c r="AW127" i="1"/>
  <c r="AW40" i="1"/>
  <c r="AM123" i="1"/>
  <c r="AR123" i="1" s="1"/>
  <c r="AI123" i="1"/>
  <c r="AW89" i="1"/>
  <c r="AW11" i="1"/>
  <c r="AI13" i="1"/>
  <c r="AM13" i="1"/>
  <c r="AR13" i="1" s="1"/>
  <c r="AI19" i="1"/>
  <c r="AM19" i="1"/>
  <c r="AR19" i="1" s="1"/>
  <c r="AI23" i="1"/>
  <c r="AM23" i="1"/>
  <c r="AR23" i="1" s="1"/>
  <c r="AI27" i="1"/>
  <c r="AM27" i="1"/>
  <c r="AR27" i="1" s="1"/>
  <c r="AM31" i="1"/>
  <c r="AR31" i="1" s="1"/>
  <c r="AI31" i="1"/>
  <c r="AI35" i="1"/>
  <c r="AM35" i="1"/>
  <c r="AR35" i="1" s="1"/>
  <c r="AM53" i="1"/>
  <c r="AR53" i="1" s="1"/>
  <c r="AI53" i="1"/>
  <c r="AM63" i="1"/>
  <c r="AR63" i="1" s="1"/>
  <c r="AI63" i="1"/>
  <c r="AI67" i="1"/>
  <c r="AM67" i="1"/>
  <c r="AR67" i="1" s="1"/>
  <c r="AM101" i="1"/>
  <c r="AR101" i="1" s="1"/>
  <c r="AI101" i="1"/>
  <c r="AM117" i="1"/>
  <c r="AR117" i="1" s="1"/>
  <c r="AI117" i="1"/>
  <c r="AI135" i="1"/>
  <c r="AM135" i="1"/>
  <c r="AR135" i="1" s="1"/>
  <c r="AW85" i="1"/>
  <c r="AW83" i="1"/>
  <c r="AW26" i="1"/>
  <c r="AW25" i="1"/>
  <c r="Q49" i="1"/>
  <c r="S49" i="1" s="1"/>
  <c r="S147" i="1" s="1"/>
  <c r="AW65" i="1"/>
  <c r="AW13" i="1"/>
  <c r="AW19" i="1"/>
  <c r="AW33" i="1"/>
  <c r="AW23" i="1"/>
  <c r="AW17" i="1"/>
  <c r="AW21" i="1"/>
  <c r="AW29" i="1"/>
  <c r="AW44" i="1"/>
  <c r="AW30" i="1"/>
  <c r="AW34" i="1"/>
  <c r="AW43" i="1"/>
  <c r="AW14" i="1"/>
  <c r="AW27" i="1"/>
  <c r="AW20" i="1"/>
  <c r="AW16" i="1"/>
  <c r="AW42" i="1"/>
  <c r="AW145" i="1"/>
  <c r="AW7" i="1"/>
  <c r="AW80" i="1"/>
  <c r="AW132" i="1"/>
  <c r="AW10" i="1"/>
  <c r="AW137" i="1"/>
  <c r="AW69" i="1"/>
  <c r="AW100" i="1"/>
  <c r="AW120" i="1"/>
  <c r="AW52" i="1"/>
  <c r="AW135" i="1"/>
  <c r="AW9" i="1"/>
  <c r="AW57" i="1"/>
  <c r="AW70" i="1"/>
  <c r="AW92" i="1"/>
  <c r="AW78" i="1"/>
  <c r="AW71" i="1"/>
  <c r="AW109" i="1"/>
  <c r="AW112" i="1"/>
  <c r="AW82" i="1"/>
  <c r="AW116" i="1"/>
  <c r="AW136" i="1"/>
  <c r="AW74" i="1"/>
  <c r="AW121" i="1"/>
  <c r="AW139" i="1"/>
  <c r="AW141" i="1"/>
  <c r="AW51" i="1"/>
  <c r="AW128" i="1"/>
  <c r="AW142" i="1"/>
  <c r="AW86" i="1"/>
  <c r="AW101" i="1"/>
  <c r="AW133" i="1"/>
  <c r="AW61" i="1"/>
  <c r="AW131" i="1"/>
  <c r="AW96" i="1"/>
  <c r="AW94" i="1"/>
  <c r="AW107" i="1"/>
  <c r="AW95" i="1"/>
  <c r="AW99" i="1"/>
  <c r="AW54" i="1"/>
  <c r="AW67" i="1"/>
  <c r="AW53" i="1"/>
  <c r="AW47" i="1"/>
  <c r="AW55" i="1"/>
  <c r="AW6" i="1"/>
  <c r="AW63" i="1"/>
  <c r="AW134" i="1"/>
  <c r="AW146" i="1"/>
  <c r="AW105" i="1"/>
  <c r="AW118" i="1"/>
  <c r="AW108" i="1"/>
  <c r="AW122" i="1"/>
  <c r="AW140" i="1"/>
  <c r="AW110" i="1"/>
  <c r="AN13" i="1" l="1"/>
  <c r="AN79" i="1"/>
  <c r="AJ37" i="1"/>
  <c r="AJ67" i="1"/>
  <c r="AN31" i="1"/>
  <c r="AJ13" i="1"/>
  <c r="AN115" i="1"/>
  <c r="AJ99" i="1"/>
  <c r="AJ79" i="1"/>
  <c r="AN89" i="1"/>
  <c r="AN105" i="1"/>
  <c r="AN43" i="1"/>
  <c r="AN119" i="1"/>
  <c r="AJ55" i="1"/>
  <c r="AN33" i="1"/>
  <c r="AJ17" i="1"/>
  <c r="AN131" i="1"/>
  <c r="AN67" i="1"/>
  <c r="AN99" i="1"/>
  <c r="AJ133" i="1"/>
  <c r="AJ131" i="1"/>
  <c r="AN135" i="1"/>
  <c r="AJ63" i="1"/>
  <c r="AN27" i="1"/>
  <c r="AJ115" i="1"/>
  <c r="AN127" i="1"/>
  <c r="AN59" i="1"/>
  <c r="AJ75" i="1"/>
  <c r="AJ89" i="1"/>
  <c r="AJ105" i="1"/>
  <c r="AJ43" i="1"/>
  <c r="AJ119" i="1"/>
  <c r="AN55" i="1"/>
  <c r="AJ33" i="1"/>
  <c r="AN17" i="1"/>
  <c r="AN141" i="1"/>
  <c r="AJ109" i="1"/>
  <c r="AN63" i="1"/>
  <c r="AN111" i="1"/>
  <c r="AJ127" i="1"/>
  <c r="AJ59" i="1"/>
  <c r="AN75" i="1"/>
  <c r="AJ57" i="1"/>
  <c r="AJ103" i="1"/>
  <c r="AJ49" i="1"/>
  <c r="AN29" i="1"/>
  <c r="AN11" i="1"/>
  <c r="AJ141" i="1"/>
  <c r="AN61" i="1"/>
  <c r="AJ31" i="1"/>
  <c r="AN77" i="1"/>
  <c r="AJ135" i="1"/>
  <c r="AJ27" i="1"/>
  <c r="AJ117" i="1"/>
  <c r="AJ53" i="1"/>
  <c r="AN23" i="1"/>
  <c r="AJ123" i="1"/>
  <c r="AJ111" i="1"/>
  <c r="AN125" i="1"/>
  <c r="AN15" i="1"/>
  <c r="AN113" i="1"/>
  <c r="AJ51" i="1"/>
  <c r="AN57" i="1"/>
  <c r="AN103" i="1"/>
  <c r="AN49" i="1"/>
  <c r="AJ29" i="1"/>
  <c r="AJ11" i="1"/>
  <c r="AN93" i="1"/>
  <c r="AJ129" i="1"/>
  <c r="AJ61" i="1"/>
  <c r="AJ21" i="1"/>
  <c r="AN117" i="1"/>
  <c r="AN53" i="1"/>
  <c r="AJ23" i="1"/>
  <c r="AN123" i="1"/>
  <c r="AN71" i="1"/>
  <c r="AJ125" i="1"/>
  <c r="AJ15" i="1"/>
  <c r="AJ113" i="1"/>
  <c r="AN51" i="1"/>
  <c r="AN143" i="1"/>
  <c r="AJ137" i="1"/>
  <c r="AN95" i="1"/>
  <c r="AN41" i="1"/>
  <c r="AN25" i="1"/>
  <c r="AN7" i="1"/>
  <c r="AJ93" i="1"/>
  <c r="AN129" i="1"/>
  <c r="AN69" i="1"/>
  <c r="AN47" i="1"/>
  <c r="AJ65" i="1"/>
  <c r="AJ101" i="1"/>
  <c r="AN35" i="1"/>
  <c r="AN19" i="1"/>
  <c r="AJ71" i="1"/>
  <c r="AN97" i="1"/>
  <c r="AJ107" i="1"/>
  <c r="AN145" i="1"/>
  <c r="AN73" i="1"/>
  <c r="AJ143" i="1"/>
  <c r="AN137" i="1"/>
  <c r="AJ95" i="1"/>
  <c r="AJ41" i="1"/>
  <c r="AJ25" i="1"/>
  <c r="AN121" i="1"/>
  <c r="AJ69" i="1"/>
  <c r="AN101" i="1"/>
  <c r="AJ35" i="1"/>
  <c r="AJ19" i="1"/>
  <c r="AJ97" i="1"/>
  <c r="AN107" i="1"/>
  <c r="AJ145" i="1"/>
  <c r="AJ73" i="1"/>
  <c r="AJ77" i="1"/>
  <c r="AN133" i="1"/>
  <c r="AN65" i="1"/>
  <c r="AN37" i="1"/>
  <c r="AN21" i="1"/>
  <c r="AJ121" i="1"/>
  <c r="AI5" i="1"/>
  <c r="AN109" i="1"/>
  <c r="AQ109" i="1"/>
  <c r="AS109" i="1" s="1"/>
  <c r="AQ101" i="1"/>
  <c r="AS101" i="1" s="1"/>
  <c r="AQ121" i="1"/>
  <c r="AS121" i="1" s="1"/>
  <c r="AQ67" i="1"/>
  <c r="AS67" i="1" s="1"/>
  <c r="AQ77" i="1"/>
  <c r="AS77" i="1" s="1"/>
  <c r="AQ65" i="1"/>
  <c r="AS65" i="1" s="1"/>
  <c r="AQ75" i="1"/>
  <c r="AS75" i="1" s="1"/>
  <c r="AQ43" i="1"/>
  <c r="AS43" i="1" s="1"/>
  <c r="AQ125" i="1"/>
  <c r="AS125" i="1" s="1"/>
  <c r="AQ137" i="1"/>
  <c r="AS137" i="1" s="1"/>
  <c r="AQ35" i="1"/>
  <c r="AS35" i="1" s="1"/>
  <c r="AQ59" i="1"/>
  <c r="AS59" i="1" s="1"/>
  <c r="AQ133" i="1"/>
  <c r="AS133" i="1" s="1"/>
  <c r="AQ63" i="1"/>
  <c r="AS63" i="1" s="1"/>
  <c r="AQ31" i="1"/>
  <c r="AS31" i="1" s="1"/>
  <c r="AQ71" i="1"/>
  <c r="AS71" i="1" s="1"/>
  <c r="AQ51" i="1"/>
  <c r="AS51" i="1" s="1"/>
  <c r="AQ55" i="1"/>
  <c r="AS55" i="1" s="1"/>
  <c r="AQ17" i="1"/>
  <c r="AS17" i="1" s="1"/>
  <c r="AQ141" i="1"/>
  <c r="AS141" i="1" s="1"/>
  <c r="AQ113" i="1"/>
  <c r="AS113" i="1" s="1"/>
  <c r="AQ33" i="1"/>
  <c r="AS33" i="1" s="1"/>
  <c r="AQ131" i="1"/>
  <c r="AS131" i="1" s="1"/>
  <c r="AQ145" i="1"/>
  <c r="AS145" i="1" s="1"/>
  <c r="AQ57" i="1"/>
  <c r="AS57" i="1" s="1"/>
  <c r="AQ29" i="1"/>
  <c r="AS29" i="1" s="1"/>
  <c r="AQ11" i="1"/>
  <c r="AS11" i="1" s="1"/>
  <c r="AQ61" i="1"/>
  <c r="AS61" i="1" s="1"/>
  <c r="AQ89" i="1"/>
  <c r="AS89" i="1" s="1"/>
  <c r="AQ19" i="1"/>
  <c r="AS19" i="1" s="1"/>
  <c r="AQ21" i="1"/>
  <c r="AS21" i="1" s="1"/>
  <c r="AQ123" i="1"/>
  <c r="AS123" i="1" s="1"/>
  <c r="AQ105" i="1"/>
  <c r="AS105" i="1" s="1"/>
  <c r="AQ135" i="1"/>
  <c r="AS135" i="1" s="1"/>
  <c r="AQ119" i="1"/>
  <c r="AS119" i="1" s="1"/>
  <c r="AQ9" i="1"/>
  <c r="AS9" i="1" s="1"/>
  <c r="AQ117" i="1"/>
  <c r="AS117" i="1" s="1"/>
  <c r="AQ53" i="1"/>
  <c r="AS53" i="1" s="1"/>
  <c r="AQ115" i="1"/>
  <c r="AS115" i="1" s="1"/>
  <c r="AQ107" i="1"/>
  <c r="AS107" i="1" s="1"/>
  <c r="AQ143" i="1"/>
  <c r="AS143" i="1" s="1"/>
  <c r="AQ103" i="1"/>
  <c r="AS103" i="1" s="1"/>
  <c r="AQ49" i="1"/>
  <c r="AS49" i="1" s="1"/>
  <c r="AQ93" i="1"/>
  <c r="AS93" i="1" s="1"/>
  <c r="AQ39" i="1"/>
  <c r="AS39" i="1" s="1"/>
  <c r="AQ111" i="1"/>
  <c r="AS111" i="1" s="1"/>
  <c r="AQ127" i="1"/>
  <c r="AS127" i="1" s="1"/>
  <c r="AQ37" i="1"/>
  <c r="AS37" i="1" s="1"/>
  <c r="AQ13" i="1"/>
  <c r="AS13" i="1" s="1"/>
  <c r="AQ15" i="1"/>
  <c r="AS15" i="1" s="1"/>
  <c r="AQ27" i="1"/>
  <c r="AS27" i="1" s="1"/>
  <c r="AQ97" i="1"/>
  <c r="AS97" i="1" s="1"/>
  <c r="AQ23" i="1"/>
  <c r="AS23" i="1" s="1"/>
  <c r="AQ47" i="1"/>
  <c r="AS47" i="1" s="1"/>
  <c r="AQ99" i="1"/>
  <c r="AS99" i="1" s="1"/>
  <c r="AQ79" i="1"/>
  <c r="AS79" i="1" s="1"/>
  <c r="AQ73" i="1"/>
  <c r="AS73" i="1" s="1"/>
  <c r="AQ95" i="1"/>
  <c r="AS95" i="1" s="1"/>
  <c r="AQ41" i="1"/>
  <c r="AS41" i="1" s="1"/>
  <c r="AQ25" i="1"/>
  <c r="AS25" i="1" s="1"/>
  <c r="AQ7" i="1"/>
  <c r="AS7" i="1" s="1"/>
  <c r="AQ129" i="1"/>
  <c r="AS129" i="1" s="1"/>
  <c r="AQ69" i="1"/>
  <c r="AS69" i="1" s="1"/>
  <c r="AW49" i="1"/>
  <c r="Q147" i="1"/>
  <c r="AJ5" i="1" l="1"/>
  <c r="AT149" i="1" l="1"/>
  <c r="AT147" i="1"/>
  <c r="BE149" i="1" l="1"/>
  <c r="BE147" i="1"/>
  <c r="AI85" i="1"/>
  <c r="AM85" i="1"/>
  <c r="AR85" i="1" s="1"/>
  <c r="AN85" i="1" l="1"/>
  <c r="AJ85" i="1"/>
  <c r="AQ85" i="1"/>
  <c r="AS85" i="1" s="1"/>
</calcChain>
</file>

<file path=xl/sharedStrings.xml><?xml version="1.0" encoding="utf-8"?>
<sst xmlns="http://schemas.openxmlformats.org/spreadsheetml/2006/main" count="1179" uniqueCount="98">
  <si>
    <t>buňka ve finan. rozvaze</t>
  </si>
  <si>
    <t>tis. Kč</t>
  </si>
  <si>
    <t>Kč</t>
  </si>
  <si>
    <t>abs. obj</t>
  </si>
  <si>
    <t>mzd. inv.</t>
  </si>
  <si>
    <t>výp/mzd.i</t>
  </si>
  <si>
    <t>výsledná</t>
  </si>
  <si>
    <t>objekt</t>
  </si>
  <si>
    <t>úprava nen. sl.
krok C</t>
  </si>
  <si>
    <t>nenár. sl.
po úpravě
krok C</t>
  </si>
  <si>
    <t>mzd.i</t>
  </si>
  <si>
    <t>PED</t>
  </si>
  <si>
    <t>NEPED</t>
  </si>
  <si>
    <t>KATEG. ZAM.</t>
  </si>
  <si>
    <t xml:space="preserve"> - nárok.sl</t>
  </si>
  <si>
    <t>dle P1-04</t>
  </si>
  <si>
    <t>ESF+RP</t>
  </si>
  <si>
    <t>tarify měsíčně
v tis. Kč</t>
  </si>
  <si>
    <t>v tis. Kč</t>
  </si>
  <si>
    <t>v Kč</t>
  </si>
  <si>
    <t>platy celkem
P1-04
součet P+N</t>
  </si>
  <si>
    <t>x</t>
  </si>
  <si>
    <t>projednání</t>
  </si>
  <si>
    <t>skut. 2014</t>
  </si>
  <si>
    <t>specializ. příplatky
tis. Kč</t>
  </si>
  <si>
    <t>náhrady  platu
tis. Kč</t>
  </si>
  <si>
    <t>př. vedení a zastup.
 tis. Kč</t>
  </si>
  <si>
    <t>zvláštní přípl. 
  tis. Kč</t>
  </si>
  <si>
    <t>platové tarify 
tis. Kč</t>
  </si>
  <si>
    <t>odměny za přesp. hod. 
tis. Kč</t>
  </si>
  <si>
    <t>platy za přesčasy  tis. Kč</t>
  </si>
  <si>
    <t>ostatní přípl  tis. Kč</t>
  </si>
  <si>
    <t>osobní př.  tis. Kč</t>
  </si>
  <si>
    <t>pedag./neped.</t>
  </si>
  <si>
    <t>CELKEM pedagogové + neped.</t>
  </si>
  <si>
    <t xml:space="preserve">celkem  </t>
  </si>
  <si>
    <t>odměny  
tis. Kč</t>
  </si>
  <si>
    <t>mzd.inv</t>
  </si>
  <si>
    <t>krytí tar.</t>
  </si>
  <si>
    <t>právnická osoba vykonávající činnost školy, škol zařízení</t>
  </si>
  <si>
    <t>propočet na mzdovou</t>
  </si>
  <si>
    <r>
      <t xml:space="preserve">kalk. nárok. složky ročně
</t>
    </r>
    <r>
      <rPr>
        <b/>
        <sz val="9"/>
        <rFont val="Times New Roman CE"/>
        <charset val="238"/>
      </rPr>
      <t>vč PO</t>
    </r>
    <r>
      <rPr>
        <sz val="9"/>
        <rFont val="Times New Roman CE"/>
        <family val="1"/>
        <charset val="238"/>
      </rPr>
      <t xml:space="preserve"> v tis. Kč</t>
    </r>
  </si>
  <si>
    <t>nenár.2022</t>
  </si>
  <si>
    <t>JI</t>
  </si>
  <si>
    <t>zaměstnanci, úroveň odměňování - skutečnost v roce 2023, hrazeno ze stát. rozpočtu</t>
  </si>
  <si>
    <t>př. poč. zam. 2023 ze stát. r.</t>
  </si>
  <si>
    <t>př. poč. zam. 2023 z ESF</t>
  </si>
  <si>
    <t>platy celkem 
r. 2023
tis.Kč</t>
  </si>
  <si>
    <t>prům. měs. plat 2023</t>
  </si>
  <si>
    <t>pr.osob. přípl. 2023</t>
  </si>
  <si>
    <t>odměny
prům. 2023</t>
  </si>
  <si>
    <t>prům. nenár.sl.
2023</t>
  </si>
  <si>
    <t>změna tar. 1.2024</t>
  </si>
  <si>
    <t>1/2024</t>
  </si>
  <si>
    <t>oč. pr.př.p. zam. 24 vč. Podp Op</t>
  </si>
  <si>
    <t>kalkulovaná 
nárok. složka 24</t>
  </si>
  <si>
    <t>úroveň nenár. sl. r.
2024</t>
  </si>
  <si>
    <t>zm. nenár. sl. 2023 %
krok A</t>
  </si>
  <si>
    <t>zaměstn.
objekt. 24
krok B</t>
  </si>
  <si>
    <t>návrh - oček. 24
krok B</t>
  </si>
  <si>
    <t>3/2024</t>
  </si>
  <si>
    <t>zm. nenár. sl. 2023 %
krok B</t>
  </si>
  <si>
    <r>
      <t>platy roč. úpr. 2024</t>
    </r>
    <r>
      <rPr>
        <b/>
        <i/>
        <sz val="9"/>
        <rFont val="Times New Roman CE"/>
        <charset val="238"/>
      </rPr>
      <t xml:space="preserve">
v tis. Kč</t>
    </r>
  </si>
  <si>
    <t>podíl nenár. sl. 24/23</t>
  </si>
  <si>
    <r>
      <t xml:space="preserve">platy 2024
roční obj. </t>
    </r>
    <r>
      <rPr>
        <b/>
        <sz val="9"/>
        <color rgb="FFFF0000"/>
        <rFont val="Times New Roman CE"/>
        <charset val="238"/>
      </rPr>
      <t>bez podp.op.</t>
    </r>
  </si>
  <si>
    <t>nenár. sl.
vyplacené v  r. 2023</t>
  </si>
  <si>
    <t>prům. nenár. sl. r. 2022</t>
  </si>
  <si>
    <t>podíl prům nenár. sl 2023/2022</t>
  </si>
  <si>
    <t>vývoj oproti r. 2022</t>
  </si>
  <si>
    <t>mzdové podklady 1/2024</t>
  </si>
  <si>
    <t>porovnání na požadavky org.- r. 2024</t>
  </si>
  <si>
    <t>inventuru 1. 2024</t>
  </si>
  <si>
    <r>
      <t xml:space="preserve">rozpočet </t>
    </r>
    <r>
      <rPr>
        <b/>
        <sz val="9"/>
        <rFont val="Times New Roman CE"/>
        <charset val="238"/>
      </rPr>
      <t>platy</t>
    </r>
    <r>
      <rPr>
        <sz val="9"/>
        <rFont val="Times New Roman CE"/>
        <family val="1"/>
        <charset val="238"/>
      </rPr>
      <t xml:space="preserve"> 
</t>
    </r>
    <r>
      <rPr>
        <b/>
        <sz val="9"/>
        <rFont val="Times New Roman CE"/>
        <charset val="238"/>
      </rPr>
      <t>přímé 2023</t>
    </r>
    <r>
      <rPr>
        <sz val="9"/>
        <rFont val="Times New Roman CE"/>
        <family val="1"/>
        <charset val="238"/>
      </rPr>
      <t xml:space="preserve">
ÚZ 33353</t>
    </r>
  </si>
  <si>
    <t xml:space="preserve"> ESF R352,356</t>
  </si>
  <si>
    <t>zaměstnanci, prům.  platy 2024 v Kč</t>
  </si>
  <si>
    <t>platy podp. opatření 
1.-2.2024</t>
  </si>
  <si>
    <t>kalkulace a vybilancování meziročního dopadu rozpisu rozpočtu pro rok 2024</t>
  </si>
  <si>
    <t>zm. nenár. sl. 23 %
krok C</t>
  </si>
  <si>
    <t>limit zaměstnanců
norm. rozpis 2024</t>
  </si>
  <si>
    <t>platy P1-04
-ÚZ33353: jen platy další progr.+ ESF)</t>
  </si>
  <si>
    <t>zvolený prům. měs. plat 2024 Kč</t>
  </si>
  <si>
    <t>limit zam. 
podpůrná opatření
2024</t>
  </si>
  <si>
    <t>zm. nenár. sl. proti r. 2023 Kč
krok A</t>
  </si>
  <si>
    <t>zm. nenár. sl.proti r. 2023 Kč
krok B</t>
  </si>
  <si>
    <t>% nenár. složek 2024/ tarify 2024</t>
  </si>
  <si>
    <t>pokrytí zaměstnanců limit- skut celkem</t>
  </si>
  <si>
    <t>pokrytí zaměstnanců limit- skut. Ped/Neped</t>
  </si>
  <si>
    <t>Nepokrytí lim. zaměst 2024 celkem</t>
  </si>
  <si>
    <t>kontrl.prop.</t>
  </si>
  <si>
    <t>nalezené okolnosti vedoucí k neplnění limitu zaměstnanců</t>
  </si>
  <si>
    <t>porovnání limitu zam. a úv. ze mzd. inv.</t>
  </si>
  <si>
    <t>nepokrytí
nár. složek platu celkem včetně PO</t>
  </si>
  <si>
    <t xml:space="preserve"> tis.Kč</t>
  </si>
  <si>
    <t xml:space="preserve">PLATY 2024 rozpis - očekávání </t>
  </si>
  <si>
    <t xml:space="preserve">návrh platy přímé
norm. rozpis 2024 </t>
  </si>
  <si>
    <r>
      <rPr>
        <b/>
        <sz val="9"/>
        <rFont val="Times New Roman CE"/>
        <charset val="238"/>
      </rPr>
      <t xml:space="preserve">očekávané platy přímé </t>
    </r>
    <r>
      <rPr>
        <sz val="9"/>
        <rFont val="Times New Roman CE"/>
        <charset val="238"/>
      </rPr>
      <t>objem</t>
    </r>
    <r>
      <rPr>
        <sz val="9"/>
        <rFont val="Times New Roman CE"/>
        <family val="1"/>
        <charset val="238"/>
      </rPr>
      <t xml:space="preserve">
</t>
    </r>
    <r>
      <rPr>
        <b/>
        <sz val="9"/>
        <rFont val="Times New Roman CE"/>
        <charset val="238"/>
      </rPr>
      <t>2024</t>
    </r>
  </si>
  <si>
    <t xml:space="preserve">normat.rozpis </t>
  </si>
  <si>
    <t>rozpis inkluze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</si>
</sst>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
    <numFmt numFmtId="166" formatCode="0.0%"/>
    <numFmt numFmtId="167" formatCode="#,##0.000"/>
    <numFmt numFmtId="168" formatCode="#,##0.0"/>
    <numFmt numFmtId="169" formatCode="0.0000"/>
    <numFmt numFmtId="170" formatCode="#,##0.0000"/>
  </numFmts>
  <fonts count="35" x14ac:knownFonts="1">
    <font>
      <sz val="10"/>
      <name val="Arial CE"/>
      <charset val="238"/>
    </font>
    <font>
      <sz val="10"/>
      <name val="Arial CE"/>
      <charset val="238"/>
    </font>
    <font>
      <sz val="10"/>
      <name val="Times New Roman CE"/>
      <family val="1"/>
      <charset val="238"/>
    </font>
    <font>
      <b/>
      <sz val="10"/>
      <name val="Arial CE"/>
      <family val="2"/>
      <charset val="238"/>
    </font>
    <font>
      <i/>
      <sz val="10"/>
      <name val="Times New Roman CE"/>
      <family val="1"/>
      <charset val="238"/>
    </font>
    <font>
      <i/>
      <sz val="10"/>
      <name val="Times New Roman CE"/>
      <charset val="238"/>
    </font>
    <font>
      <sz val="9"/>
      <name val="Times New Roman CE"/>
      <family val="1"/>
      <charset val="238"/>
    </font>
    <font>
      <sz val="10"/>
      <name val="Arial CE"/>
      <family val="2"/>
      <charset val="238"/>
    </font>
    <font>
      <b/>
      <i/>
      <sz val="10"/>
      <name val="Times New Roman CE"/>
      <family val="1"/>
      <charset val="238"/>
    </font>
    <font>
      <b/>
      <sz val="10"/>
      <name val="Arial CE"/>
      <charset val="238"/>
    </font>
    <font>
      <sz val="9"/>
      <name val="Arial CE"/>
      <charset val="238"/>
    </font>
    <font>
      <b/>
      <sz val="9"/>
      <name val="Times New Roman CE"/>
      <family val="1"/>
      <charset val="238"/>
    </font>
    <font>
      <b/>
      <sz val="9"/>
      <name val="Times New Roman CE"/>
      <charset val="238"/>
    </font>
    <font>
      <b/>
      <sz val="10"/>
      <name val="Times New Roman CE"/>
      <charset val="238"/>
    </font>
    <font>
      <sz val="8"/>
      <name val="Times New Roman CE"/>
      <family val="1"/>
      <charset val="238"/>
    </font>
    <font>
      <b/>
      <sz val="9"/>
      <name val="Arial CE"/>
      <charset val="238"/>
    </font>
    <font>
      <sz val="9"/>
      <name val="Times New Roman CE"/>
      <charset val="238"/>
    </font>
    <font>
      <sz val="10"/>
      <name val="Arial CE"/>
    </font>
    <font>
      <sz val="10"/>
      <color rgb="FFFF0000"/>
      <name val="Arial CE"/>
      <charset val="238"/>
    </font>
    <font>
      <sz val="9"/>
      <color theme="1"/>
      <name val="Arial CE"/>
      <charset val="238"/>
    </font>
    <font>
      <sz val="8"/>
      <name val="Arial CE"/>
      <charset val="238"/>
    </font>
    <font>
      <sz val="10"/>
      <color theme="1"/>
      <name val="Arial CE"/>
      <charset val="238"/>
    </font>
    <font>
      <b/>
      <i/>
      <sz val="9"/>
      <name val="Times New Roman CE"/>
      <charset val="238"/>
    </font>
    <font>
      <sz val="9"/>
      <color theme="1"/>
      <name val="Times New Roman CE"/>
      <family val="1"/>
      <charset val="238"/>
    </font>
    <font>
      <sz val="10"/>
      <name val="Times New Roman CE"/>
      <charset val="238"/>
    </font>
    <font>
      <i/>
      <sz val="9"/>
      <color theme="1"/>
      <name val="Times New Roman CE"/>
      <family val="1"/>
      <charset val="238"/>
    </font>
    <font>
      <b/>
      <sz val="9"/>
      <color rgb="FFFF0000"/>
      <name val="Times New Roman CE"/>
      <charset val="238"/>
    </font>
    <font>
      <sz val="10"/>
      <name val="Times New Roman CE"/>
    </font>
    <font>
      <sz val="9"/>
      <name val="Arial CE"/>
    </font>
    <font>
      <sz val="8"/>
      <name val="Arial CE"/>
      <family val="2"/>
      <charset val="238"/>
    </font>
    <font>
      <sz val="10"/>
      <color theme="1"/>
      <name val="Arial"/>
      <family val="2"/>
      <charset val="238"/>
    </font>
    <font>
      <sz val="8"/>
      <name val="Arial"/>
      <family val="2"/>
    </font>
    <font>
      <sz val="10"/>
      <name val="Arial"/>
      <family val="2"/>
      <charset val="238"/>
    </font>
    <font>
      <sz val="9"/>
      <color theme="1"/>
      <name val="Times New Roman"/>
      <family val="1"/>
      <charset val="238"/>
    </font>
    <font>
      <i/>
      <sz val="10"/>
      <color theme="1"/>
      <name val="Times New Roman CE"/>
      <family val="1"/>
      <charset val="238"/>
    </font>
  </fonts>
  <fills count="18">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C000"/>
        <bgColor indexed="64"/>
      </patternFill>
    </fill>
    <fill>
      <patternFill patternType="solid">
        <fgColor rgb="FF99FFCC"/>
        <bgColor indexed="64"/>
      </patternFill>
    </fill>
    <fill>
      <patternFill patternType="solid">
        <fgColor theme="6" tint="0.39997558519241921"/>
        <bgColor indexed="64"/>
      </patternFill>
    </fill>
    <fill>
      <patternFill patternType="solid">
        <fgColor rgb="FFFFFF99"/>
        <bgColor indexed="64"/>
      </patternFill>
    </fill>
    <fill>
      <patternFill patternType="solid">
        <fgColor theme="5" tint="0.79998168889431442"/>
        <bgColor indexed="64"/>
      </patternFill>
    </fill>
    <fill>
      <patternFill patternType="solid">
        <fgColor theme="9"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s>
  <cellStyleXfs count="2">
    <xf numFmtId="0" fontId="0" fillId="0" borderId="0"/>
    <xf numFmtId="9" fontId="1" fillId="0" borderId="0" applyFont="0" applyFill="0" applyBorder="0" applyAlignment="0" applyProtection="0"/>
  </cellStyleXfs>
  <cellXfs count="528">
    <xf numFmtId="0" fontId="0" fillId="0" borderId="0" xfId="0"/>
    <xf numFmtId="0" fontId="2" fillId="0" borderId="0" xfId="0" applyFont="1"/>
    <xf numFmtId="0" fontId="4" fillId="0" borderId="1" xfId="0" applyFont="1" applyBorder="1" applyAlignment="1">
      <alignment horizontal="center"/>
    </xf>
    <xf numFmtId="1" fontId="0" fillId="0" borderId="1" xfId="0" applyNumberFormat="1" applyBorder="1"/>
    <xf numFmtId="1" fontId="0" fillId="2" borderId="1" xfId="0" applyNumberFormat="1" applyFill="1" applyBorder="1"/>
    <xf numFmtId="166" fontId="0" fillId="2" borderId="1" xfId="0" applyNumberFormat="1" applyFill="1" applyBorder="1"/>
    <xf numFmtId="166" fontId="0" fillId="2" borderId="1" xfId="1" applyNumberFormat="1" applyFont="1" applyFill="1" applyBorder="1"/>
    <xf numFmtId="0" fontId="4" fillId="0" borderId="3" xfId="0" applyFont="1" applyBorder="1" applyAlignment="1">
      <alignment horizontal="center"/>
    </xf>
    <xf numFmtId="164" fontId="0" fillId="2" borderId="6" xfId="0" applyNumberFormat="1" applyFill="1" applyBorder="1"/>
    <xf numFmtId="0" fontId="4" fillId="0" borderId="7" xfId="0" applyFont="1" applyBorder="1"/>
    <xf numFmtId="0" fontId="8" fillId="0" borderId="1" xfId="0" applyFont="1" applyBorder="1" applyAlignment="1">
      <alignment horizontal="center"/>
    </xf>
    <xf numFmtId="166" fontId="0" fillId="2" borderId="4" xfId="1" applyNumberFormat="1" applyFont="1" applyFill="1" applyBorder="1"/>
    <xf numFmtId="16" fontId="4" fillId="0" borderId="10" xfId="0" applyNumberFormat="1" applyFont="1" applyBorder="1" applyAlignment="1">
      <alignment horizontal="center"/>
    </xf>
    <xf numFmtId="164" fontId="0" fillId="2" borderId="5" xfId="0" applyNumberFormat="1" applyFill="1" applyBorder="1"/>
    <xf numFmtId="9" fontId="0" fillId="2" borderId="4" xfId="1" applyNumberFormat="1" applyFont="1" applyFill="1" applyBorder="1"/>
    <xf numFmtId="168" fontId="0" fillId="0" borderId="0" xfId="0" applyNumberFormat="1"/>
    <xf numFmtId="168" fontId="4" fillId="4" borderId="11" xfId="0" applyNumberFormat="1" applyFont="1" applyFill="1" applyBorder="1" applyAlignment="1">
      <alignment horizontal="center"/>
    </xf>
    <xf numFmtId="0" fontId="6" fillId="0" borderId="4" xfId="0" applyFont="1" applyBorder="1" applyAlignment="1">
      <alignment horizontal="center" wrapText="1"/>
    </xf>
    <xf numFmtId="0" fontId="10" fillId="0" borderId="0" xfId="0" applyFont="1"/>
    <xf numFmtId="0" fontId="0" fillId="0" borderId="0" xfId="0" applyFill="1"/>
    <xf numFmtId="0" fontId="6" fillId="0" borderId="2" xfId="0" applyFont="1" applyBorder="1" applyAlignment="1">
      <alignment horizontal="center" wrapText="1"/>
    </xf>
    <xf numFmtId="0" fontId="6" fillId="0" borderId="1" xfId="0" applyFont="1" applyBorder="1" applyAlignment="1">
      <alignment horizontal="center" wrapText="1"/>
    </xf>
    <xf numFmtId="0" fontId="6" fillId="5" borderId="1" xfId="0" applyFont="1" applyFill="1" applyBorder="1" applyAlignment="1">
      <alignment horizontal="center" wrapText="1"/>
    </xf>
    <xf numFmtId="0" fontId="6" fillId="6" borderId="1" xfId="0" applyFont="1" applyFill="1" applyBorder="1" applyAlignment="1">
      <alignment horizontal="center" wrapText="1"/>
    </xf>
    <xf numFmtId="168" fontId="6" fillId="4" borderId="15" xfId="0" applyNumberFormat="1" applyFont="1" applyFill="1" applyBorder="1" applyAlignment="1">
      <alignment horizontal="center" wrapText="1"/>
    </xf>
    <xf numFmtId="0" fontId="6" fillId="0" borderId="17" xfId="0" applyFont="1" applyBorder="1" applyAlignment="1">
      <alignment horizontal="center" wrapText="1"/>
    </xf>
    <xf numFmtId="0" fontId="6" fillId="0" borderId="0" xfId="0" applyFont="1" applyAlignment="1">
      <alignment horizontal="center" wrapText="1"/>
    </xf>
    <xf numFmtId="168" fontId="4" fillId="3" borderId="20" xfId="0" applyNumberFormat="1" applyFont="1" applyFill="1" applyBorder="1" applyAlignment="1">
      <alignment horizontal="center"/>
    </xf>
    <xf numFmtId="0" fontId="2" fillId="7" borderId="22" xfId="0" applyFont="1" applyFill="1" applyBorder="1" applyAlignment="1">
      <alignment horizontal="center" wrapText="1"/>
    </xf>
    <xf numFmtId="0" fontId="5" fillId="0" borderId="21" xfId="0" applyFont="1" applyBorder="1" applyAlignment="1">
      <alignment horizontal="center"/>
    </xf>
    <xf numFmtId="168" fontId="0" fillId="0" borderId="0" xfId="0" applyNumberFormat="1" applyFill="1"/>
    <xf numFmtId="0" fontId="7" fillId="0" borderId="0" xfId="0" applyFont="1" applyFill="1" applyBorder="1"/>
    <xf numFmtId="168" fontId="0" fillId="4" borderId="0" xfId="0" applyNumberFormat="1" applyFill="1"/>
    <xf numFmtId="1" fontId="10" fillId="0" borderId="26" xfId="0" applyNumberFormat="1" applyFont="1" applyBorder="1"/>
    <xf numFmtId="164" fontId="10" fillId="2" borderId="30" xfId="0" applyNumberFormat="1" applyFont="1" applyFill="1" applyBorder="1"/>
    <xf numFmtId="9" fontId="10" fillId="2" borderId="38" xfId="1" applyNumberFormat="1" applyFont="1" applyFill="1" applyBorder="1"/>
    <xf numFmtId="1" fontId="10" fillId="0" borderId="23" xfId="0" applyNumberFormat="1" applyFont="1" applyBorder="1"/>
    <xf numFmtId="164" fontId="10" fillId="2" borderId="12" xfId="0" applyNumberFormat="1" applyFont="1" applyFill="1" applyBorder="1"/>
    <xf numFmtId="9" fontId="10" fillId="2" borderId="14" xfId="1" applyNumberFormat="1" applyFont="1" applyFill="1" applyBorder="1"/>
    <xf numFmtId="0" fontId="0" fillId="0" borderId="0" xfId="0" applyAlignment="1">
      <alignment horizontal="center"/>
    </xf>
    <xf numFmtId="0" fontId="0" fillId="0" borderId="0" xfId="0" applyAlignment="1"/>
    <xf numFmtId="1" fontId="4" fillId="0" borderId="1" xfId="0" applyNumberFormat="1" applyFont="1" applyBorder="1" applyAlignment="1">
      <alignment horizontal="center"/>
    </xf>
    <xf numFmtId="1" fontId="0" fillId="0" borderId="0" xfId="0" applyNumberFormat="1"/>
    <xf numFmtId="1" fontId="10" fillId="0" borderId="36" xfId="0" applyNumberFormat="1" applyFont="1" applyBorder="1"/>
    <xf numFmtId="164" fontId="10" fillId="2" borderId="35" xfId="0" applyNumberFormat="1" applyFont="1" applyFill="1" applyBorder="1"/>
    <xf numFmtId="9" fontId="10" fillId="2" borderId="37" xfId="1" applyNumberFormat="1" applyFont="1" applyFill="1" applyBorder="1"/>
    <xf numFmtId="1" fontId="10" fillId="0" borderId="24" xfId="0" applyNumberFormat="1" applyFont="1" applyBorder="1"/>
    <xf numFmtId="164" fontId="10" fillId="2" borderId="50" xfId="0" applyNumberFormat="1" applyFont="1" applyFill="1" applyBorder="1"/>
    <xf numFmtId="9" fontId="10" fillId="2" borderId="10" xfId="1" applyNumberFormat="1" applyFont="1" applyFill="1" applyBorder="1"/>
    <xf numFmtId="1" fontId="10" fillId="0" borderId="56" xfId="0" applyNumberFormat="1" applyFont="1" applyBorder="1"/>
    <xf numFmtId="164" fontId="10" fillId="2" borderId="54" xfId="0" applyNumberFormat="1" applyFont="1" applyFill="1" applyBorder="1"/>
    <xf numFmtId="9" fontId="10" fillId="2" borderId="60" xfId="1" applyNumberFormat="1" applyFont="1" applyFill="1" applyBorder="1"/>
    <xf numFmtId="1" fontId="10" fillId="0" borderId="8" xfId="0" applyNumberFormat="1" applyFont="1" applyBorder="1"/>
    <xf numFmtId="164" fontId="10" fillId="2" borderId="11" xfId="0" applyNumberFormat="1" applyFont="1" applyFill="1" applyBorder="1"/>
    <xf numFmtId="9" fontId="10" fillId="2" borderId="7" xfId="1" applyNumberFormat="1" applyFont="1" applyFill="1" applyBorder="1"/>
    <xf numFmtId="1" fontId="0" fillId="0" borderId="56" xfId="0" applyNumberFormat="1" applyBorder="1"/>
    <xf numFmtId="164" fontId="0" fillId="2" borderId="54" xfId="0" applyNumberFormat="1" applyFill="1" applyBorder="1"/>
    <xf numFmtId="9" fontId="0" fillId="2" borderId="60" xfId="1" applyNumberFormat="1" applyFont="1" applyFill="1" applyBorder="1"/>
    <xf numFmtId="166" fontId="0" fillId="2" borderId="60" xfId="1" applyNumberFormat="1" applyFont="1" applyFill="1" applyBorder="1"/>
    <xf numFmtId="1" fontId="0" fillId="0" borderId="26" xfId="0" applyNumberFormat="1" applyBorder="1"/>
    <xf numFmtId="164" fontId="0" fillId="2" borderId="30" xfId="0" applyNumberFormat="1" applyFill="1" applyBorder="1"/>
    <xf numFmtId="9" fontId="0" fillId="2" borderId="38" xfId="1" applyNumberFormat="1" applyFont="1" applyFill="1" applyBorder="1"/>
    <xf numFmtId="0" fontId="0" fillId="0" borderId="48" xfId="0" applyBorder="1"/>
    <xf numFmtId="167" fontId="0" fillId="0" borderId="30" xfId="0" applyNumberFormat="1" applyFill="1" applyBorder="1"/>
    <xf numFmtId="167" fontId="0" fillId="0" borderId="54" xfId="0" applyNumberFormat="1" applyFill="1" applyBorder="1"/>
    <xf numFmtId="168" fontId="0" fillId="7" borderId="0" xfId="0" applyNumberFormat="1" applyFill="1"/>
    <xf numFmtId="0" fontId="4" fillId="4" borderId="20" xfId="0" applyFont="1" applyFill="1" applyBorder="1" applyAlignment="1">
      <alignment horizontal="center"/>
    </xf>
    <xf numFmtId="168" fontId="4" fillId="0" borderId="6" xfId="0" applyNumberFormat="1" applyFont="1" applyBorder="1" applyAlignment="1">
      <alignment horizontal="center"/>
    </xf>
    <xf numFmtId="168" fontId="0" fillId="2" borderId="6" xfId="0" applyNumberFormat="1" applyFill="1" applyBorder="1"/>
    <xf numFmtId="1" fontId="10" fillId="10" borderId="51" xfId="0" applyNumberFormat="1" applyFont="1" applyFill="1" applyBorder="1"/>
    <xf numFmtId="1" fontId="10" fillId="10" borderId="13" xfId="0" applyNumberFormat="1" applyFont="1" applyFill="1" applyBorder="1"/>
    <xf numFmtId="1" fontId="10" fillId="10" borderId="55" xfId="0" applyNumberFormat="1" applyFont="1" applyFill="1" applyBorder="1"/>
    <xf numFmtId="1" fontId="10" fillId="10" borderId="31" xfId="0" applyNumberFormat="1" applyFont="1" applyFill="1" applyBorder="1"/>
    <xf numFmtId="168" fontId="6" fillId="4" borderId="16" xfId="0" applyNumberFormat="1" applyFont="1" applyFill="1" applyBorder="1" applyAlignment="1">
      <alignment horizontal="center" wrapText="1"/>
    </xf>
    <xf numFmtId="168" fontId="4" fillId="4" borderId="8" xfId="0" applyNumberFormat="1" applyFont="1" applyFill="1" applyBorder="1" applyAlignment="1">
      <alignment horizontal="center"/>
    </xf>
    <xf numFmtId="1" fontId="6" fillId="12" borderId="47" xfId="0" applyNumberFormat="1" applyFont="1" applyFill="1" applyBorder="1"/>
    <xf numFmtId="1" fontId="6" fillId="12" borderId="1" xfId="0" applyNumberFormat="1" applyFont="1" applyFill="1" applyBorder="1" applyAlignment="1">
      <alignment horizontal="center" wrapText="1"/>
    </xf>
    <xf numFmtId="168" fontId="16" fillId="0" borderId="6" xfId="0" applyNumberFormat="1" applyFont="1" applyBorder="1" applyAlignment="1">
      <alignment horizontal="center" wrapText="1"/>
    </xf>
    <xf numFmtId="0" fontId="6" fillId="4" borderId="19" xfId="0" applyFont="1" applyFill="1" applyBorder="1" applyAlignment="1">
      <alignment horizontal="center" vertical="center" wrapText="1"/>
    </xf>
    <xf numFmtId="165" fontId="0" fillId="0" borderId="20" xfId="0" applyNumberFormat="1" applyBorder="1"/>
    <xf numFmtId="165" fontId="0" fillId="0" borderId="53" xfId="0" applyNumberFormat="1" applyBorder="1"/>
    <xf numFmtId="0" fontId="6" fillId="8" borderId="49" xfId="0" applyFont="1" applyFill="1" applyBorder="1" applyAlignment="1">
      <alignment horizontal="left" vertical="center" wrapText="1"/>
    </xf>
    <xf numFmtId="0" fontId="6" fillId="8" borderId="62" xfId="0" applyFont="1" applyFill="1" applyBorder="1" applyAlignment="1">
      <alignment horizontal="left" vertical="center" wrapText="1"/>
    </xf>
    <xf numFmtId="167" fontId="0" fillId="8" borderId="0" xfId="0" applyNumberFormat="1" applyFill="1"/>
    <xf numFmtId="167" fontId="0" fillId="0" borderId="0" xfId="0" applyNumberFormat="1" applyFill="1"/>
    <xf numFmtId="167" fontId="14" fillId="0" borderId="14" xfId="0" applyNumberFormat="1" applyFont="1" applyBorder="1" applyAlignment="1">
      <alignment horizontal="center" wrapText="1"/>
    </xf>
    <xf numFmtId="167" fontId="4" fillId="0" borderId="4" xfId="0" applyNumberFormat="1" applyFont="1" applyBorder="1" applyAlignment="1">
      <alignment horizontal="center"/>
    </xf>
    <xf numFmtId="167" fontId="0" fillId="2" borderId="4" xfId="0" applyNumberFormat="1" applyFill="1" applyBorder="1"/>
    <xf numFmtId="167" fontId="0" fillId="2" borderId="60" xfId="0" applyNumberFormat="1" applyFill="1" applyBorder="1"/>
    <xf numFmtId="167" fontId="0" fillId="2" borderId="38" xfId="0" applyNumberFormat="1" applyFill="1" applyBorder="1"/>
    <xf numFmtId="167" fontId="0" fillId="2" borderId="14" xfId="0" applyNumberFormat="1" applyFill="1" applyBorder="1"/>
    <xf numFmtId="167" fontId="0" fillId="10" borderId="4" xfId="0" applyNumberFormat="1" applyFill="1" applyBorder="1"/>
    <xf numFmtId="167" fontId="0" fillId="10" borderId="60" xfId="0" applyNumberFormat="1" applyFill="1" applyBorder="1"/>
    <xf numFmtId="167" fontId="0" fillId="0" borderId="0" xfId="0" applyNumberFormat="1"/>
    <xf numFmtId="167" fontId="0" fillId="7" borderId="0" xfId="0" applyNumberFormat="1" applyFill="1"/>
    <xf numFmtId="167" fontId="6" fillId="3" borderId="13" xfId="0" applyNumberFormat="1" applyFont="1" applyFill="1" applyBorder="1" applyAlignment="1">
      <alignment horizontal="center" vertical="center" wrapText="1"/>
    </xf>
    <xf numFmtId="167" fontId="4" fillId="3" borderId="3" xfId="0" applyNumberFormat="1" applyFont="1" applyFill="1" applyBorder="1" applyAlignment="1">
      <alignment horizontal="center"/>
    </xf>
    <xf numFmtId="167" fontId="0" fillId="0" borderId="5" xfId="0" applyNumberFormat="1" applyFill="1" applyBorder="1"/>
    <xf numFmtId="167" fontId="0" fillId="0" borderId="3" xfId="0" applyNumberFormat="1" applyFill="1" applyBorder="1"/>
    <xf numFmtId="167" fontId="0" fillId="0" borderId="55" xfId="0" applyNumberFormat="1" applyFill="1" applyBorder="1"/>
    <xf numFmtId="167" fontId="0" fillId="0" borderId="56" xfId="0" applyNumberFormat="1" applyFill="1" applyBorder="1"/>
    <xf numFmtId="1" fontId="0" fillId="0" borderId="26" xfId="0" applyNumberFormat="1" applyFont="1" applyFill="1" applyBorder="1"/>
    <xf numFmtId="167" fontId="4" fillId="8" borderId="46" xfId="0" applyNumberFormat="1" applyFont="1" applyFill="1" applyBorder="1" applyAlignment="1">
      <alignment horizontal="center"/>
    </xf>
    <xf numFmtId="167" fontId="0" fillId="10" borderId="19" xfId="0" applyNumberFormat="1" applyFont="1" applyFill="1" applyBorder="1"/>
    <xf numFmtId="167" fontId="10" fillId="10" borderId="9" xfId="0" applyNumberFormat="1" applyFont="1" applyFill="1" applyBorder="1"/>
    <xf numFmtId="1" fontId="0" fillId="10" borderId="3" xfId="0" applyNumberFormat="1" applyFill="1" applyBorder="1"/>
    <xf numFmtId="1" fontId="0" fillId="10" borderId="1" xfId="0" applyNumberFormat="1" applyFill="1" applyBorder="1"/>
    <xf numFmtId="1" fontId="10" fillId="10" borderId="59" xfId="0" applyNumberFormat="1" applyFont="1" applyFill="1" applyBorder="1"/>
    <xf numFmtId="1" fontId="10" fillId="10" borderId="36" xfId="0" applyNumberFormat="1" applyFont="1" applyFill="1" applyBorder="1"/>
    <xf numFmtId="1" fontId="10" fillId="10" borderId="26" xfId="0" applyNumberFormat="1" applyFont="1" applyFill="1" applyBorder="1"/>
    <xf numFmtId="1" fontId="10" fillId="10" borderId="24" xfId="0" applyNumberFormat="1" applyFont="1" applyFill="1" applyBorder="1"/>
    <xf numFmtId="1" fontId="10" fillId="10" borderId="23" xfId="0" applyNumberFormat="1" applyFont="1" applyFill="1" applyBorder="1"/>
    <xf numFmtId="1" fontId="10" fillId="10" borderId="56" xfId="0" applyNumberFormat="1" applyFont="1" applyFill="1" applyBorder="1"/>
    <xf numFmtId="1" fontId="10" fillId="10" borderId="61" xfId="0" applyNumberFormat="1" applyFont="1" applyFill="1" applyBorder="1"/>
    <xf numFmtId="1" fontId="10" fillId="10" borderId="8" xfId="0" applyNumberFormat="1" applyFont="1" applyFill="1" applyBorder="1"/>
    <xf numFmtId="167" fontId="10" fillId="10" borderId="46" xfId="0" applyNumberFormat="1" applyFont="1" applyFill="1" applyBorder="1"/>
    <xf numFmtId="1" fontId="19" fillId="10" borderId="24" xfId="0" applyNumberFormat="1" applyFont="1" applyFill="1" applyBorder="1"/>
    <xf numFmtId="1" fontId="19" fillId="10" borderId="26" xfId="0" applyNumberFormat="1" applyFont="1" applyFill="1" applyBorder="1"/>
    <xf numFmtId="1" fontId="19" fillId="10" borderId="23" xfId="0" applyNumberFormat="1" applyFont="1" applyFill="1" applyBorder="1"/>
    <xf numFmtId="1" fontId="19" fillId="10" borderId="56" xfId="0" applyNumberFormat="1" applyFont="1" applyFill="1" applyBorder="1"/>
    <xf numFmtId="1" fontId="20" fillId="0" borderId="60" xfId="0" applyNumberFormat="1" applyFont="1" applyFill="1" applyBorder="1" applyAlignment="1">
      <alignment horizontal="center"/>
    </xf>
    <xf numFmtId="0" fontId="6" fillId="0" borderId="47" xfId="0" applyFont="1" applyBorder="1" applyAlignment="1">
      <alignment horizontal="center" vertical="center" wrapText="1"/>
    </xf>
    <xf numFmtId="0" fontId="4" fillId="0" borderId="2" xfId="0" applyFont="1" applyBorder="1" applyAlignment="1">
      <alignment horizontal="center"/>
    </xf>
    <xf numFmtId="1" fontId="0" fillId="10" borderId="56" xfId="0" applyNumberFormat="1" applyFont="1" applyFill="1" applyBorder="1"/>
    <xf numFmtId="1" fontId="0" fillId="10" borderId="26" xfId="0" applyNumberFormat="1" applyFont="1" applyFill="1" applyBorder="1"/>
    <xf numFmtId="1" fontId="0" fillId="10" borderId="1" xfId="0" applyNumberFormat="1" applyFont="1" applyFill="1" applyBorder="1"/>
    <xf numFmtId="1" fontId="21" fillId="10" borderId="56" xfId="0" applyNumberFormat="1" applyFont="1" applyFill="1" applyBorder="1"/>
    <xf numFmtId="1" fontId="21" fillId="10" borderId="26" xfId="0" applyNumberFormat="1" applyFont="1" applyFill="1" applyBorder="1"/>
    <xf numFmtId="1" fontId="21" fillId="10" borderId="1" xfId="0" applyNumberFormat="1" applyFont="1" applyFill="1" applyBorder="1"/>
    <xf numFmtId="1" fontId="19" fillId="10" borderId="36" xfId="0" applyNumberFormat="1" applyFont="1" applyFill="1" applyBorder="1"/>
    <xf numFmtId="0" fontId="21" fillId="0" borderId="0" xfId="0" applyFont="1"/>
    <xf numFmtId="1" fontId="0" fillId="10" borderId="55" xfId="0" applyNumberFormat="1" applyFont="1" applyFill="1" applyBorder="1"/>
    <xf numFmtId="1" fontId="0" fillId="10" borderId="31" xfId="0" applyNumberFormat="1" applyFont="1" applyFill="1" applyBorder="1"/>
    <xf numFmtId="1" fontId="0" fillId="10" borderId="3" xfId="0" applyNumberFormat="1" applyFont="1" applyFill="1" applyBorder="1"/>
    <xf numFmtId="0" fontId="4" fillId="0" borderId="4" xfId="0" applyFont="1" applyBorder="1" applyAlignment="1">
      <alignment horizontal="center"/>
    </xf>
    <xf numFmtId="167" fontId="6" fillId="8" borderId="14" xfId="0" applyNumberFormat="1" applyFont="1" applyFill="1" applyBorder="1" applyAlignment="1">
      <alignment horizontal="center" wrapText="1"/>
    </xf>
    <xf numFmtId="168" fontId="20" fillId="0" borderId="62" xfId="0" applyNumberFormat="1" applyFont="1" applyFill="1" applyBorder="1" applyAlignment="1">
      <alignment horizontal="center"/>
    </xf>
    <xf numFmtId="164" fontId="20" fillId="0" borderId="55" xfId="0" applyNumberFormat="1" applyFont="1" applyFill="1" applyBorder="1" applyAlignment="1">
      <alignment horizontal="center"/>
    </xf>
    <xf numFmtId="1" fontId="20" fillId="0" borderId="56" xfId="0" applyNumberFormat="1" applyFont="1" applyFill="1" applyBorder="1" applyAlignment="1">
      <alignment horizontal="center"/>
    </xf>
    <xf numFmtId="166" fontId="20" fillId="0" borderId="56" xfId="0" applyNumberFormat="1" applyFont="1" applyFill="1" applyBorder="1" applyAlignment="1">
      <alignment horizontal="center"/>
    </xf>
    <xf numFmtId="2" fontId="0" fillId="0" borderId="56" xfId="0" applyNumberFormat="1" applyFill="1" applyBorder="1"/>
    <xf numFmtId="1" fontId="17" fillId="0" borderId="56" xfId="0" applyNumberFormat="1" applyFont="1" applyFill="1" applyBorder="1"/>
    <xf numFmtId="1" fontId="17" fillId="0" borderId="1" xfId="0" applyNumberFormat="1" applyFont="1" applyFill="1" applyBorder="1"/>
    <xf numFmtId="166" fontId="0" fillId="2" borderId="2" xfId="1" applyNumberFormat="1" applyFont="1" applyFill="1" applyBorder="1"/>
    <xf numFmtId="164" fontId="20" fillId="0" borderId="62" xfId="0" applyNumberFormat="1" applyFont="1" applyFill="1" applyBorder="1" applyAlignment="1">
      <alignment horizontal="center"/>
    </xf>
    <xf numFmtId="166" fontId="0" fillId="2" borderId="2" xfId="0" applyNumberFormat="1" applyFill="1" applyBorder="1"/>
    <xf numFmtId="166" fontId="20" fillId="0" borderId="58" xfId="0" applyNumberFormat="1" applyFont="1" applyFill="1" applyBorder="1" applyAlignment="1">
      <alignment horizontal="center"/>
    </xf>
    <xf numFmtId="0" fontId="6" fillId="6" borderId="3" xfId="0" applyFont="1" applyFill="1" applyBorder="1" applyAlignment="1">
      <alignment horizontal="center" wrapText="1"/>
    </xf>
    <xf numFmtId="1" fontId="0" fillId="2" borderId="3" xfId="0" applyNumberFormat="1" applyFill="1" applyBorder="1"/>
    <xf numFmtId="164" fontId="0" fillId="0" borderId="20" xfId="0" applyNumberFormat="1" applyFill="1" applyBorder="1"/>
    <xf numFmtId="0" fontId="12" fillId="14" borderId="3" xfId="0" applyFont="1" applyFill="1" applyBorder="1" applyAlignment="1">
      <alignment horizontal="center" wrapText="1"/>
    </xf>
    <xf numFmtId="168" fontId="12" fillId="3" borderId="19" xfId="0" applyNumberFormat="1" applyFont="1" applyFill="1" applyBorder="1" applyAlignment="1">
      <alignment horizontal="center" wrapText="1"/>
    </xf>
    <xf numFmtId="167" fontId="6" fillId="4" borderId="13" xfId="0" applyNumberFormat="1" applyFont="1" applyFill="1" applyBorder="1" applyAlignment="1">
      <alignment horizontal="center" wrapText="1"/>
    </xf>
    <xf numFmtId="167" fontId="4" fillId="4" borderId="3" xfId="0" applyNumberFormat="1" applyFont="1" applyFill="1" applyBorder="1" applyAlignment="1">
      <alignment horizontal="center"/>
    </xf>
    <xf numFmtId="167" fontId="14" fillId="8" borderId="19" xfId="0" applyNumberFormat="1" applyFont="1" applyFill="1" applyBorder="1" applyAlignment="1">
      <alignment horizontal="center" wrapText="1"/>
    </xf>
    <xf numFmtId="167" fontId="4" fillId="8" borderId="20" xfId="0" applyNumberFormat="1" applyFont="1" applyFill="1" applyBorder="1" applyAlignment="1">
      <alignment horizontal="center"/>
    </xf>
    <xf numFmtId="167" fontId="0" fillId="10" borderId="20" xfId="0" applyNumberFormat="1" applyFill="1" applyBorder="1"/>
    <xf numFmtId="1" fontId="20" fillId="0" borderId="53" xfId="0" applyNumberFormat="1" applyFont="1" applyFill="1" applyBorder="1" applyAlignment="1">
      <alignment horizontal="center"/>
    </xf>
    <xf numFmtId="167" fontId="0" fillId="10" borderId="20" xfId="0" applyNumberFormat="1" applyFont="1" applyFill="1" applyBorder="1"/>
    <xf numFmtId="167" fontId="0" fillId="10" borderId="27" xfId="0" applyNumberFormat="1" applyFont="1" applyFill="1" applyBorder="1"/>
    <xf numFmtId="1" fontId="20" fillId="0" borderId="52" xfId="0" applyNumberFormat="1" applyFont="1" applyFill="1" applyBorder="1" applyAlignment="1">
      <alignment horizontal="center"/>
    </xf>
    <xf numFmtId="1" fontId="20" fillId="0" borderId="10" xfId="0" applyNumberFormat="1" applyFont="1" applyFill="1" applyBorder="1" applyAlignment="1">
      <alignment horizontal="center"/>
    </xf>
    <xf numFmtId="1" fontId="0" fillId="10" borderId="51" xfId="0" applyNumberFormat="1" applyFont="1" applyFill="1" applyBorder="1"/>
    <xf numFmtId="1" fontId="0" fillId="10" borderId="24" xfId="0" applyNumberFormat="1" applyFont="1" applyFill="1" applyBorder="1"/>
    <xf numFmtId="1" fontId="21" fillId="10" borderId="24" xfId="0" applyNumberFormat="1" applyFont="1" applyFill="1" applyBorder="1"/>
    <xf numFmtId="168" fontId="20" fillId="0" borderId="57" xfId="0" applyNumberFormat="1" applyFont="1" applyFill="1" applyBorder="1" applyAlignment="1">
      <alignment horizontal="center"/>
    </xf>
    <xf numFmtId="164" fontId="20" fillId="0" borderId="51" xfId="0" applyNumberFormat="1" applyFont="1" applyFill="1" applyBorder="1" applyAlignment="1">
      <alignment horizontal="center"/>
    </xf>
    <xf numFmtId="1" fontId="20" fillId="0" borderId="24" xfId="0" applyNumberFormat="1" applyFont="1" applyFill="1" applyBorder="1" applyAlignment="1">
      <alignment horizontal="center"/>
    </xf>
    <xf numFmtId="2" fontId="0" fillId="0" borderId="24" xfId="0" applyNumberFormat="1" applyFill="1" applyBorder="1"/>
    <xf numFmtId="166" fontId="20" fillId="0" borderId="28" xfId="0" applyNumberFormat="1" applyFont="1" applyFill="1" applyBorder="1" applyAlignment="1">
      <alignment horizontal="center"/>
    </xf>
    <xf numFmtId="166" fontId="20" fillId="0" borderId="60" xfId="0" applyNumberFormat="1" applyFont="1" applyFill="1" applyBorder="1" applyAlignment="1">
      <alignment horizontal="center"/>
    </xf>
    <xf numFmtId="164" fontId="20" fillId="0" borderId="53" xfId="0" applyNumberFormat="1" applyFont="1" applyFill="1" applyBorder="1" applyAlignment="1">
      <alignment horizontal="center"/>
    </xf>
    <xf numFmtId="0" fontId="3" fillId="0" borderId="42" xfId="0" applyFont="1" applyBorder="1" applyAlignment="1"/>
    <xf numFmtId="167" fontId="6" fillId="3" borderId="14" xfId="0" applyNumberFormat="1" applyFont="1" applyFill="1" applyBorder="1" applyAlignment="1">
      <alignment horizontal="center" vertical="center" wrapText="1"/>
    </xf>
    <xf numFmtId="167" fontId="4" fillId="3" borderId="64" xfId="0" applyNumberFormat="1" applyFont="1" applyFill="1" applyBorder="1" applyAlignment="1">
      <alignment horizontal="center"/>
    </xf>
    <xf numFmtId="167" fontId="0" fillId="0" borderId="64" xfId="0" applyNumberFormat="1" applyFill="1" applyBorder="1"/>
    <xf numFmtId="167" fontId="0" fillId="0" borderId="65" xfId="0" applyNumberFormat="1" applyFill="1" applyBorder="1"/>
    <xf numFmtId="0" fontId="0" fillId="0" borderId="0" xfId="0" applyFill="1" applyBorder="1" applyAlignment="1">
      <alignment horizontal="center" vertical="center"/>
    </xf>
    <xf numFmtId="167" fontId="19" fillId="10" borderId="9" xfId="0" applyNumberFormat="1" applyFont="1" applyFill="1" applyBorder="1"/>
    <xf numFmtId="0" fontId="23" fillId="7" borderId="22" xfId="0" applyFont="1" applyFill="1" applyBorder="1" applyAlignment="1">
      <alignment horizontal="center" vertical="center" wrapText="1"/>
    </xf>
    <xf numFmtId="1" fontId="20" fillId="0" borderId="55" xfId="0" applyNumberFormat="1" applyFont="1" applyFill="1" applyBorder="1" applyAlignment="1">
      <alignment horizontal="center"/>
    </xf>
    <xf numFmtId="1" fontId="20" fillId="0" borderId="51" xfId="0" applyNumberFormat="1" applyFont="1" applyFill="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2" fillId="0" borderId="0" xfId="0" applyFont="1" applyFill="1" applyBorder="1"/>
    <xf numFmtId="49" fontId="0" fillId="7" borderId="0" xfId="0" applyNumberFormat="1" applyFill="1" applyAlignment="1">
      <alignment horizontal="center"/>
    </xf>
    <xf numFmtId="167" fontId="0" fillId="0" borderId="1" xfId="0" applyNumberFormat="1" applyFill="1" applyBorder="1"/>
    <xf numFmtId="167" fontId="0" fillId="7" borderId="0" xfId="0" applyNumberFormat="1" applyFill="1" applyAlignment="1">
      <alignment horizontal="center"/>
    </xf>
    <xf numFmtId="0" fontId="3" fillId="0" borderId="42" xfId="0" applyFont="1" applyBorder="1" applyAlignment="1">
      <alignment horizontal="center"/>
    </xf>
    <xf numFmtId="167" fontId="0" fillId="0" borderId="0" xfId="0" applyNumberFormat="1" applyAlignment="1">
      <alignment horizontal="center"/>
    </xf>
    <xf numFmtId="167" fontId="0" fillId="0" borderId="30" xfId="0" applyNumberFormat="1" applyFont="1" applyFill="1" applyBorder="1"/>
    <xf numFmtId="167" fontId="0" fillId="0" borderId="26" xfId="0" applyNumberFormat="1" applyFont="1" applyFill="1" applyBorder="1"/>
    <xf numFmtId="167" fontId="0" fillId="0" borderId="26" xfId="0" applyNumberFormat="1" applyFill="1" applyBorder="1"/>
    <xf numFmtId="0" fontId="7" fillId="8" borderId="0" xfId="0" applyFont="1" applyFill="1" applyBorder="1" applyAlignment="1">
      <alignment vertical="top"/>
    </xf>
    <xf numFmtId="0" fontId="0" fillId="8" borderId="48" xfId="0" applyFill="1" applyBorder="1" applyAlignment="1">
      <alignment vertical="top"/>
    </xf>
    <xf numFmtId="0" fontId="4" fillId="8" borderId="2" xfId="0" applyFont="1" applyFill="1" applyBorder="1" applyAlignment="1">
      <alignment horizontal="right" vertical="top"/>
    </xf>
    <xf numFmtId="0" fontId="15" fillId="8" borderId="0" xfId="0" applyFont="1" applyFill="1" applyAlignment="1">
      <alignment vertical="top"/>
    </xf>
    <xf numFmtId="0" fontId="10" fillId="8" borderId="0" xfId="0" applyFont="1" applyFill="1" applyAlignment="1">
      <alignment vertical="top"/>
    </xf>
    <xf numFmtId="0" fontId="6" fillId="8" borderId="49" xfId="0" applyFont="1" applyFill="1" applyBorder="1" applyAlignment="1">
      <alignment horizontal="right" vertical="top" wrapText="1"/>
    </xf>
    <xf numFmtId="0" fontId="6" fillId="8" borderId="62" xfId="0" applyFont="1" applyFill="1" applyBorder="1" applyAlignment="1">
      <alignment horizontal="right" vertical="top" wrapText="1"/>
    </xf>
    <xf numFmtId="0" fontId="0" fillId="8" borderId="0" xfId="0" applyFill="1" applyAlignment="1">
      <alignment vertical="top"/>
    </xf>
    <xf numFmtId="167" fontId="9" fillId="0" borderId="0" xfId="0" applyNumberFormat="1" applyFont="1" applyAlignment="1">
      <alignment vertical="center"/>
    </xf>
    <xf numFmtId="167" fontId="0" fillId="0" borderId="0" xfId="0" applyNumberFormat="1" applyFont="1" applyAlignment="1">
      <alignment horizontal="center"/>
    </xf>
    <xf numFmtId="167" fontId="0" fillId="0" borderId="54" xfId="0" applyNumberFormat="1" applyFont="1" applyFill="1" applyBorder="1"/>
    <xf numFmtId="167" fontId="0" fillId="0" borderId="63" xfId="0" applyNumberFormat="1" applyFill="1" applyBorder="1"/>
    <xf numFmtId="167" fontId="0" fillId="0" borderId="21" xfId="0" applyNumberFormat="1" applyFill="1" applyBorder="1"/>
    <xf numFmtId="2" fontId="0" fillId="0" borderId="1" xfId="0" applyNumberFormat="1" applyFill="1" applyBorder="1"/>
    <xf numFmtId="167" fontId="0" fillId="0" borderId="0" xfId="0" applyNumberFormat="1" applyAlignment="1"/>
    <xf numFmtId="167" fontId="0" fillId="0" borderId="0" xfId="0" applyNumberFormat="1" applyFill="1" applyAlignment="1"/>
    <xf numFmtId="167" fontId="0" fillId="8" borderId="0" xfId="0" applyNumberFormat="1" applyFill="1" applyAlignment="1"/>
    <xf numFmtId="9" fontId="10" fillId="2" borderId="4" xfId="1" applyNumberFormat="1" applyFont="1" applyFill="1" applyBorder="1"/>
    <xf numFmtId="0" fontId="6" fillId="0" borderId="2" xfId="0" applyFont="1" applyBorder="1" applyAlignment="1">
      <alignment horizontal="center" vertical="center" wrapText="1"/>
    </xf>
    <xf numFmtId="0" fontId="6" fillId="0" borderId="18"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2" xfId="0" applyFont="1" applyFill="1" applyBorder="1" applyAlignment="1">
      <alignment horizontal="left" vertical="center" wrapText="1"/>
    </xf>
    <xf numFmtId="167" fontId="6" fillId="3" borderId="23" xfId="0" applyNumberFormat="1" applyFont="1" applyFill="1" applyBorder="1" applyAlignment="1">
      <alignment horizontal="center" vertical="center" wrapText="1"/>
    </xf>
    <xf numFmtId="167" fontId="4" fillId="3" borderId="1" xfId="0" applyNumberFormat="1" applyFont="1" applyFill="1" applyBorder="1" applyAlignment="1">
      <alignment horizontal="center"/>
    </xf>
    <xf numFmtId="0" fontId="6" fillId="8" borderId="18" xfId="0" applyFont="1" applyFill="1" applyBorder="1" applyAlignment="1">
      <alignment horizontal="center" vertical="center" wrapText="1"/>
    </xf>
    <xf numFmtId="167" fontId="0" fillId="7" borderId="0" xfId="0" applyNumberFormat="1" applyFont="1" applyFill="1" applyAlignment="1">
      <alignment horizontal="center"/>
    </xf>
    <xf numFmtId="0" fontId="25" fillId="0" borderId="21" xfId="0" applyFont="1" applyBorder="1" applyAlignment="1">
      <alignment horizontal="center"/>
    </xf>
    <xf numFmtId="4" fontId="6" fillId="0" borderId="70" xfId="0" applyNumberFormat="1" applyFont="1" applyFill="1" applyBorder="1" applyAlignment="1">
      <alignment horizontal="center" wrapText="1"/>
    </xf>
    <xf numFmtId="167" fontId="0" fillId="0" borderId="1" xfId="0" applyNumberFormat="1" applyBorder="1"/>
    <xf numFmtId="165" fontId="0" fillId="0" borderId="52" xfId="0" applyNumberFormat="1" applyBorder="1"/>
    <xf numFmtId="164" fontId="20" fillId="0" borderId="52" xfId="0" applyNumberFormat="1" applyFont="1" applyFill="1" applyBorder="1" applyAlignment="1">
      <alignment horizontal="center"/>
    </xf>
    <xf numFmtId="164" fontId="20" fillId="0" borderId="57" xfId="0" applyNumberFormat="1" applyFont="1" applyFill="1" applyBorder="1" applyAlignment="1">
      <alignment horizontal="center"/>
    </xf>
    <xf numFmtId="166" fontId="0" fillId="2" borderId="10" xfId="1" applyNumberFormat="1" applyFont="1" applyFill="1" applyBorder="1"/>
    <xf numFmtId="164" fontId="0" fillId="2" borderId="50" xfId="0" applyNumberFormat="1" applyFill="1" applyBorder="1"/>
    <xf numFmtId="1" fontId="17" fillId="0" borderId="24" xfId="0" applyNumberFormat="1" applyFont="1" applyFill="1" applyBorder="1"/>
    <xf numFmtId="9" fontId="0" fillId="2" borderId="10" xfId="1" applyNumberFormat="1" applyFont="1" applyFill="1" applyBorder="1"/>
    <xf numFmtId="165" fontId="0" fillId="0" borderId="19" xfId="0" applyNumberFormat="1" applyBorder="1"/>
    <xf numFmtId="168" fontId="0" fillId="2" borderId="49" xfId="0" applyNumberFormat="1" applyFill="1" applyBorder="1"/>
    <xf numFmtId="1" fontId="0" fillId="2" borderId="23" xfId="0" applyNumberFormat="1" applyFill="1" applyBorder="1"/>
    <xf numFmtId="2" fontId="0" fillId="0" borderId="23" xfId="0" applyNumberFormat="1" applyFill="1" applyBorder="1"/>
    <xf numFmtId="164" fontId="0" fillId="2" borderId="49" xfId="0" applyNumberFormat="1" applyFill="1" applyBorder="1"/>
    <xf numFmtId="164" fontId="0" fillId="0" borderId="19" xfId="0" applyNumberFormat="1" applyFill="1" applyBorder="1"/>
    <xf numFmtId="1" fontId="0" fillId="2" borderId="13" xfId="0" applyNumberFormat="1" applyFill="1" applyBorder="1"/>
    <xf numFmtId="166" fontId="0" fillId="2" borderId="23" xfId="1" applyNumberFormat="1" applyFont="1" applyFill="1" applyBorder="1"/>
    <xf numFmtId="166" fontId="0" fillId="2" borderId="47" xfId="1" applyNumberFormat="1" applyFont="1" applyFill="1" applyBorder="1"/>
    <xf numFmtId="170" fontId="0" fillId="15" borderId="1" xfId="0" applyNumberFormat="1" applyFill="1" applyBorder="1"/>
    <xf numFmtId="170" fontId="0" fillId="15" borderId="56" xfId="0" applyNumberFormat="1" applyFill="1" applyBorder="1"/>
    <xf numFmtId="170" fontId="0" fillId="15" borderId="24" xfId="0" applyNumberFormat="1" applyFill="1" applyBorder="1"/>
    <xf numFmtId="167" fontId="0" fillId="0" borderId="24" xfId="0" applyNumberFormat="1" applyFont="1" applyFill="1" applyBorder="1"/>
    <xf numFmtId="167" fontId="0" fillId="0" borderId="66" xfId="0" applyNumberFormat="1" applyFont="1" applyFill="1" applyBorder="1"/>
    <xf numFmtId="167" fontId="0" fillId="0" borderId="51" xfId="0" applyNumberFormat="1" applyFont="1" applyFill="1" applyBorder="1"/>
    <xf numFmtId="167" fontId="0" fillId="10" borderId="10" xfId="0" applyNumberFormat="1" applyFont="1" applyFill="1" applyBorder="1"/>
    <xf numFmtId="167" fontId="0" fillId="0" borderId="36" xfId="0" applyNumberFormat="1" applyFont="1" applyFill="1" applyBorder="1"/>
    <xf numFmtId="167" fontId="0" fillId="0" borderId="68" xfId="0" applyNumberFormat="1" applyFont="1" applyFill="1" applyBorder="1"/>
    <xf numFmtId="167" fontId="0" fillId="0" borderId="59" xfId="0" applyNumberFormat="1" applyFont="1" applyFill="1" applyBorder="1"/>
    <xf numFmtId="167" fontId="0" fillId="2" borderId="37" xfId="0" applyNumberFormat="1" applyFont="1" applyFill="1" applyBorder="1"/>
    <xf numFmtId="167" fontId="0" fillId="0" borderId="46" xfId="0" applyNumberFormat="1" applyFont="1" applyFill="1" applyBorder="1"/>
    <xf numFmtId="167" fontId="0" fillId="0" borderId="31" xfId="0" applyNumberFormat="1" applyFont="1" applyFill="1" applyBorder="1"/>
    <xf numFmtId="167" fontId="0" fillId="2" borderId="38" xfId="0" applyNumberFormat="1" applyFont="1" applyFill="1" applyBorder="1"/>
    <xf numFmtId="167" fontId="0" fillId="2" borderId="10" xfId="0" applyNumberFormat="1" applyFont="1" applyFill="1" applyBorder="1"/>
    <xf numFmtId="167" fontId="0" fillId="0" borderId="23" xfId="0" applyNumberFormat="1" applyFont="1" applyFill="1" applyBorder="1"/>
    <xf numFmtId="167" fontId="0" fillId="0" borderId="9" xfId="0" applyNumberFormat="1" applyFont="1" applyFill="1" applyBorder="1"/>
    <xf numFmtId="167" fontId="0" fillId="0" borderId="13" xfId="0" applyNumberFormat="1" applyFont="1" applyFill="1" applyBorder="1"/>
    <xf numFmtId="167" fontId="0" fillId="2" borderId="14" xfId="0" applyNumberFormat="1" applyFont="1" applyFill="1" applyBorder="1"/>
    <xf numFmtId="167" fontId="0" fillId="2" borderId="60" xfId="0" applyNumberFormat="1" applyFont="1" applyFill="1" applyBorder="1"/>
    <xf numFmtId="167" fontId="0" fillId="0" borderId="56" xfId="0" applyNumberFormat="1" applyFont="1" applyFill="1" applyBorder="1"/>
    <xf numFmtId="167" fontId="0" fillId="0" borderId="65" xfId="0" applyNumberFormat="1" applyFont="1" applyFill="1" applyBorder="1"/>
    <xf numFmtId="167" fontId="0" fillId="0" borderId="55" xfId="0" applyNumberFormat="1" applyFont="1" applyFill="1" applyBorder="1"/>
    <xf numFmtId="4" fontId="0" fillId="0" borderId="0" xfId="0" applyNumberFormat="1" applyFont="1"/>
    <xf numFmtId="167" fontId="0" fillId="0" borderId="0" xfId="0" applyNumberFormat="1" applyFont="1"/>
    <xf numFmtId="4" fontId="0" fillId="0" borderId="0" xfId="0" applyNumberFormat="1" applyFont="1" applyAlignment="1">
      <alignment horizontal="center"/>
    </xf>
    <xf numFmtId="167" fontId="0" fillId="8" borderId="0" xfId="0" applyNumberFormat="1" applyFont="1" applyFill="1"/>
    <xf numFmtId="0" fontId="0" fillId="0" borderId="0" xfId="0" applyFont="1"/>
    <xf numFmtId="168" fontId="0" fillId="0" borderId="0" xfId="0" applyNumberFormat="1" applyFont="1"/>
    <xf numFmtId="168" fontId="9" fillId="0" borderId="0" xfId="0" applyNumberFormat="1" applyFont="1"/>
    <xf numFmtId="1" fontId="0" fillId="0" borderId="0" xfId="0" applyNumberFormat="1" applyFont="1"/>
    <xf numFmtId="0" fontId="0" fillId="0" borderId="0" xfId="0" applyFont="1" applyFill="1" applyBorder="1"/>
    <xf numFmtId="168" fontId="9" fillId="3" borderId="0" xfId="0" applyNumberFormat="1" applyFont="1" applyFill="1"/>
    <xf numFmtId="167" fontId="0" fillId="0" borderId="0" xfId="0" applyNumberFormat="1" applyFont="1" applyAlignment="1">
      <alignment vertical="center"/>
    </xf>
    <xf numFmtId="0" fontId="0" fillId="0" borderId="0" xfId="0" applyFont="1" applyAlignment="1">
      <alignment vertical="center"/>
    </xf>
    <xf numFmtId="165" fontId="0" fillId="0" borderId="0" xfId="0" applyNumberFormat="1" applyFont="1" applyAlignment="1">
      <alignment horizontal="center"/>
    </xf>
    <xf numFmtId="0" fontId="0" fillId="0" borderId="0" xfId="0" applyFont="1" applyAlignment="1">
      <alignment horizontal="center"/>
    </xf>
    <xf numFmtId="170" fontId="0" fillId="15" borderId="23" xfId="0" applyNumberFormat="1" applyFill="1" applyBorder="1"/>
    <xf numFmtId="1" fontId="10" fillId="10" borderId="12" xfId="0" applyNumberFormat="1" applyFont="1" applyFill="1" applyBorder="1"/>
    <xf numFmtId="1" fontId="10" fillId="10" borderId="54" xfId="0" applyNumberFormat="1" applyFont="1" applyFill="1" applyBorder="1"/>
    <xf numFmtId="170" fontId="16" fillId="0" borderId="3" xfId="0" applyNumberFormat="1" applyFont="1" applyBorder="1" applyAlignment="1">
      <alignment horizontal="center" wrapText="1"/>
    </xf>
    <xf numFmtId="170" fontId="4" fillId="0" borderId="3" xfId="0" applyNumberFormat="1" applyFont="1" applyBorder="1" applyAlignment="1">
      <alignment horizontal="center"/>
    </xf>
    <xf numFmtId="170" fontId="0" fillId="2" borderId="3" xfId="0" applyNumberFormat="1" applyFill="1" applyBorder="1"/>
    <xf numFmtId="170" fontId="20" fillId="0" borderId="55" xfId="0" applyNumberFormat="1" applyFont="1" applyFill="1" applyBorder="1" applyAlignment="1">
      <alignment horizontal="center"/>
    </xf>
    <xf numFmtId="170" fontId="20" fillId="0" borderId="51" xfId="0" applyNumberFormat="1" applyFont="1" applyFill="1" applyBorder="1" applyAlignment="1">
      <alignment horizontal="center"/>
    </xf>
    <xf numFmtId="170" fontId="0" fillId="2" borderId="13" xfId="0" applyNumberFormat="1" applyFill="1" applyBorder="1"/>
    <xf numFmtId="170" fontId="0" fillId="0" borderId="0" xfId="0" applyNumberFormat="1" applyFont="1"/>
    <xf numFmtId="170" fontId="0" fillId="0" borderId="0" xfId="0" applyNumberFormat="1"/>
    <xf numFmtId="165" fontId="0" fillId="8" borderId="53" xfId="0" applyNumberFormat="1" applyFill="1" applyBorder="1"/>
    <xf numFmtId="167" fontId="10" fillId="8" borderId="56" xfId="0" applyNumberFormat="1" applyFont="1" applyFill="1" applyBorder="1"/>
    <xf numFmtId="167" fontId="10" fillId="8" borderId="54" xfId="0" applyNumberFormat="1" applyFont="1" applyFill="1" applyBorder="1"/>
    <xf numFmtId="170" fontId="0" fillId="8" borderId="0" xfId="0" applyNumberFormat="1" applyFill="1"/>
    <xf numFmtId="166" fontId="0" fillId="2" borderId="38" xfId="1" applyNumberFormat="1" applyFont="1" applyFill="1" applyBorder="1"/>
    <xf numFmtId="170" fontId="0" fillId="15" borderId="1" xfId="0" applyNumberFormat="1" applyFill="1" applyBorder="1" applyAlignment="1"/>
    <xf numFmtId="167" fontId="0" fillId="15" borderId="3" xfId="0" applyNumberFormat="1" applyFill="1" applyBorder="1" applyAlignment="1">
      <alignment horizontal="center"/>
    </xf>
    <xf numFmtId="170" fontId="0" fillId="15" borderId="24" xfId="0" applyNumberFormat="1" applyFill="1" applyBorder="1" applyAlignment="1"/>
    <xf numFmtId="0" fontId="4" fillId="16" borderId="1" xfId="0" applyFont="1" applyFill="1" applyBorder="1" applyAlignment="1">
      <alignment horizontal="center"/>
    </xf>
    <xf numFmtId="1" fontId="20" fillId="16" borderId="56" xfId="0" applyNumberFormat="1" applyFont="1" applyFill="1" applyBorder="1" applyAlignment="1">
      <alignment horizontal="center"/>
    </xf>
    <xf numFmtId="1" fontId="0" fillId="0" borderId="53" xfId="0" applyNumberFormat="1" applyFont="1" applyFill="1" applyBorder="1" applyAlignment="1">
      <alignment horizontal="center"/>
    </xf>
    <xf numFmtId="1" fontId="0" fillId="0" borderId="55" xfId="0" applyNumberFormat="1" applyFont="1" applyFill="1" applyBorder="1" applyAlignment="1">
      <alignment horizontal="center"/>
    </xf>
    <xf numFmtId="167" fontId="0" fillId="0" borderId="8" xfId="0" applyNumberFormat="1" applyFont="1" applyFill="1" applyBorder="1"/>
    <xf numFmtId="170" fontId="0" fillId="0" borderId="69" xfId="0" applyNumberFormat="1" applyFont="1" applyFill="1" applyBorder="1"/>
    <xf numFmtId="170" fontId="0" fillId="15" borderId="1" xfId="0" applyNumberFormat="1" applyFont="1" applyFill="1" applyBorder="1"/>
    <xf numFmtId="167" fontId="0" fillId="0" borderId="69" xfId="0" applyNumberFormat="1" applyFont="1" applyFill="1" applyBorder="1"/>
    <xf numFmtId="167" fontId="0" fillId="0" borderId="61" xfId="0" applyNumberFormat="1" applyFont="1" applyFill="1" applyBorder="1"/>
    <xf numFmtId="1" fontId="0" fillId="0" borderId="52" xfId="0" applyNumberFormat="1" applyFont="1" applyFill="1" applyBorder="1" applyAlignment="1">
      <alignment horizontal="center"/>
    </xf>
    <xf numFmtId="1" fontId="0" fillId="0" borderId="51" xfId="0" applyNumberFormat="1" applyFont="1" applyFill="1" applyBorder="1" applyAlignment="1">
      <alignment horizontal="center"/>
    </xf>
    <xf numFmtId="167" fontId="0" fillId="2" borderId="7" xfId="0" applyNumberFormat="1" applyFont="1" applyFill="1" applyBorder="1"/>
    <xf numFmtId="170" fontId="0" fillId="15" borderId="24" xfId="0" applyNumberFormat="1" applyFont="1" applyFill="1" applyBorder="1"/>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NumberFormat="1" applyFill="1"/>
    <xf numFmtId="0" fontId="0" fillId="12" borderId="9" xfId="0" applyFill="1" applyBorder="1"/>
    <xf numFmtId="4" fontId="0" fillId="0" borderId="0" xfId="0" applyNumberFormat="1" applyFont="1" applyFill="1" applyAlignment="1">
      <alignment horizontal="center" vertical="top"/>
    </xf>
    <xf numFmtId="0" fontId="29" fillId="0" borderId="42" xfId="0" applyFont="1" applyBorder="1" applyAlignment="1"/>
    <xf numFmtId="1" fontId="10" fillId="10" borderId="3" xfId="0" applyNumberFormat="1" applyFont="1" applyFill="1" applyBorder="1" applyAlignment="1">
      <alignment horizontal="right"/>
    </xf>
    <xf numFmtId="1" fontId="10" fillId="2" borderId="2" xfId="0" applyNumberFormat="1" applyFont="1" applyFill="1" applyBorder="1" applyAlignment="1">
      <alignment horizontal="right"/>
    </xf>
    <xf numFmtId="1" fontId="10" fillId="2" borderId="4" xfId="0" applyNumberFormat="1" applyFont="1" applyFill="1" applyBorder="1" applyAlignment="1">
      <alignment horizontal="right"/>
    </xf>
    <xf numFmtId="1" fontId="10" fillId="10" borderId="63" xfId="0" applyNumberFormat="1" applyFont="1" applyFill="1" applyBorder="1" applyAlignment="1">
      <alignment horizontal="right"/>
    </xf>
    <xf numFmtId="1" fontId="10" fillId="10" borderId="58" xfId="0" applyNumberFormat="1" applyFont="1" applyFill="1" applyBorder="1" applyAlignment="1">
      <alignment horizontal="right"/>
    </xf>
    <xf numFmtId="1" fontId="10" fillId="10" borderId="60" xfId="0" applyNumberFormat="1" applyFont="1" applyFill="1" applyBorder="1" applyAlignment="1">
      <alignment horizontal="right"/>
    </xf>
    <xf numFmtId="1" fontId="10" fillId="10" borderId="67" xfId="0" applyNumberFormat="1" applyFont="1" applyFill="1" applyBorder="1" applyAlignment="1">
      <alignment horizontal="right"/>
    </xf>
    <xf numFmtId="1" fontId="10" fillId="10" borderId="28" xfId="0" applyNumberFormat="1" applyFont="1" applyFill="1" applyBorder="1" applyAlignment="1">
      <alignment horizontal="right"/>
    </xf>
    <xf numFmtId="1" fontId="10" fillId="10" borderId="10" xfId="0" applyNumberFormat="1" applyFont="1" applyFill="1" applyBorder="1" applyAlignment="1">
      <alignment horizontal="right"/>
    </xf>
    <xf numFmtId="1" fontId="10" fillId="10" borderId="13" xfId="0" applyNumberFormat="1" applyFont="1" applyFill="1" applyBorder="1" applyAlignment="1">
      <alignment horizontal="right"/>
    </xf>
    <xf numFmtId="1" fontId="10" fillId="2" borderId="47" xfId="0" applyNumberFormat="1" applyFont="1" applyFill="1" applyBorder="1" applyAlignment="1">
      <alignment horizontal="right"/>
    </xf>
    <xf numFmtId="1" fontId="10" fillId="2" borderId="14" xfId="0" applyNumberFormat="1" applyFont="1" applyFill="1" applyBorder="1" applyAlignment="1">
      <alignment horizontal="right"/>
    </xf>
    <xf numFmtId="165" fontId="0" fillId="0" borderId="20" xfId="0" applyNumberFormat="1" applyFont="1" applyBorder="1"/>
    <xf numFmtId="165" fontId="0" fillId="0" borderId="53" xfId="0" applyNumberFormat="1" applyFont="1" applyBorder="1"/>
    <xf numFmtId="167" fontId="30" fillId="15" borderId="12" xfId="0" applyNumberFormat="1" applyFont="1" applyFill="1" applyBorder="1" applyAlignment="1">
      <alignment horizontal="center" vertical="center"/>
    </xf>
    <xf numFmtId="167" fontId="32" fillId="15" borderId="31" xfId="0" applyNumberFormat="1" applyFont="1" applyFill="1" applyBorder="1" applyAlignment="1">
      <alignment horizontal="center"/>
    </xf>
    <xf numFmtId="167" fontId="32" fillId="15" borderId="3" xfId="0" applyNumberFormat="1" applyFont="1" applyFill="1" applyBorder="1" applyAlignment="1">
      <alignment horizontal="center"/>
    </xf>
    <xf numFmtId="167" fontId="30" fillId="15" borderId="5" xfId="0" applyNumberFormat="1" applyFont="1" applyFill="1" applyBorder="1" applyAlignment="1">
      <alignment horizontal="center" vertical="center"/>
    </xf>
    <xf numFmtId="167" fontId="0" fillId="0" borderId="26" xfId="0" applyNumberFormat="1" applyBorder="1"/>
    <xf numFmtId="167" fontId="0" fillId="0" borderId="46" xfId="0" applyNumberFormat="1" applyBorder="1"/>
    <xf numFmtId="167" fontId="0" fillId="0" borderId="31" xfId="0" applyNumberFormat="1" applyBorder="1"/>
    <xf numFmtId="167" fontId="0" fillId="0" borderId="56" xfId="0" applyNumberFormat="1" applyBorder="1"/>
    <xf numFmtId="167" fontId="0" fillId="0" borderId="65" xfId="0" applyNumberFormat="1" applyBorder="1"/>
    <xf numFmtId="167" fontId="0" fillId="0" borderId="55" xfId="0" applyNumberFormat="1" applyBorder="1"/>
    <xf numFmtId="167" fontId="0" fillId="0" borderId="23" xfId="0" applyNumberFormat="1" applyBorder="1"/>
    <xf numFmtId="167" fontId="0" fillId="0" borderId="9" xfId="0" applyNumberFormat="1" applyBorder="1"/>
    <xf numFmtId="167" fontId="0" fillId="0" borderId="13" xfId="0" applyNumberFormat="1" applyBorder="1"/>
    <xf numFmtId="1" fontId="32" fillId="0" borderId="55" xfId="0" applyNumberFormat="1" applyFont="1" applyBorder="1" applyAlignment="1">
      <alignment horizontal="center"/>
    </xf>
    <xf numFmtId="167" fontId="32" fillId="15" borderId="3" xfId="0" applyNumberFormat="1" applyFont="1" applyFill="1" applyBorder="1" applyAlignment="1">
      <alignment horizontal="center" vertical="top"/>
    </xf>
    <xf numFmtId="167" fontId="32" fillId="15" borderId="13" xfId="0" applyNumberFormat="1" applyFont="1" applyFill="1" applyBorder="1" applyAlignment="1">
      <alignment horizontal="center"/>
    </xf>
    <xf numFmtId="167" fontId="0" fillId="0" borderId="30" xfId="0" applyNumberFormat="1" applyBorder="1"/>
    <xf numFmtId="167" fontId="0" fillId="0" borderId="54" xfId="0" applyNumberFormat="1" applyBorder="1"/>
    <xf numFmtId="167" fontId="0" fillId="0" borderId="63" xfId="0" applyNumberFormat="1" applyBorder="1"/>
    <xf numFmtId="167" fontId="0" fillId="0" borderId="22" xfId="0" applyNumberFormat="1" applyBorder="1"/>
    <xf numFmtId="167" fontId="0" fillId="0" borderId="24" xfId="0" applyNumberFormat="1" applyBorder="1"/>
    <xf numFmtId="167" fontId="10" fillId="8" borderId="12" xfId="0" applyNumberFormat="1" applyFont="1" applyFill="1" applyBorder="1"/>
    <xf numFmtId="167" fontId="10" fillId="8" borderId="23" xfId="0" applyNumberFormat="1" applyFont="1" applyFill="1" applyBorder="1"/>
    <xf numFmtId="166" fontId="0" fillId="10" borderId="4" xfId="1" applyNumberFormat="1" applyFont="1" applyFill="1" applyBorder="1"/>
    <xf numFmtId="166" fontId="0" fillId="2" borderId="14" xfId="1" applyNumberFormat="1" applyFont="1" applyFill="1" applyBorder="1"/>
    <xf numFmtId="169" fontId="18" fillId="0" borderId="0" xfId="0" applyNumberFormat="1" applyFont="1" applyFill="1"/>
    <xf numFmtId="169" fontId="18" fillId="0" borderId="0" xfId="0" applyNumberFormat="1" applyFont="1"/>
    <xf numFmtId="1" fontId="31" fillId="0" borderId="55" xfId="0" applyNumberFormat="1" applyFont="1" applyBorder="1" applyAlignment="1">
      <alignment horizontal="center"/>
    </xf>
    <xf numFmtId="167" fontId="0" fillId="0" borderId="64" xfId="0" applyNumberFormat="1" applyBorder="1"/>
    <xf numFmtId="167" fontId="0" fillId="0" borderId="3" xfId="0" applyNumberFormat="1" applyBorder="1"/>
    <xf numFmtId="167" fontId="0" fillId="0" borderId="47" xfId="0" applyNumberFormat="1" applyBorder="1"/>
    <xf numFmtId="167" fontId="0" fillId="0" borderId="12" xfId="0" applyNumberFormat="1" applyBorder="1"/>
    <xf numFmtId="167" fontId="0" fillId="0" borderId="21" xfId="0" applyNumberFormat="1" applyBorder="1"/>
    <xf numFmtId="167" fontId="0" fillId="0" borderId="2" xfId="0" applyNumberFormat="1" applyBorder="1"/>
    <xf numFmtId="167" fontId="0" fillId="0" borderId="58" xfId="0" applyNumberFormat="1" applyBorder="1"/>
    <xf numFmtId="167" fontId="0" fillId="0" borderId="50" xfId="0" applyNumberFormat="1" applyBorder="1"/>
    <xf numFmtId="167" fontId="0" fillId="0" borderId="35" xfId="0" applyNumberFormat="1" applyBorder="1"/>
    <xf numFmtId="167" fontId="0" fillId="0" borderId="36" xfId="0" applyNumberFormat="1" applyBorder="1"/>
    <xf numFmtId="167" fontId="10" fillId="0" borderId="50" xfId="0" applyNumberFormat="1" applyFont="1" applyBorder="1"/>
    <xf numFmtId="167" fontId="10" fillId="0" borderId="24" xfId="0" applyNumberFormat="1" applyFont="1" applyBorder="1"/>
    <xf numFmtId="167" fontId="10" fillId="0" borderId="12" xfId="0" applyNumberFormat="1" applyFont="1" applyBorder="1"/>
    <xf numFmtId="167" fontId="10" fillId="0" borderId="23" xfId="0" applyNumberFormat="1" applyFont="1" applyBorder="1"/>
    <xf numFmtId="167" fontId="10" fillId="0" borderId="11" xfId="0" applyNumberFormat="1" applyFont="1" applyBorder="1"/>
    <xf numFmtId="167" fontId="10" fillId="0" borderId="8" xfId="0" applyNumberFormat="1" applyFont="1" applyBorder="1"/>
    <xf numFmtId="167" fontId="10" fillId="0" borderId="54" xfId="0" applyNumberFormat="1" applyFont="1" applyBorder="1"/>
    <xf numFmtId="167" fontId="10" fillId="0" borderId="56" xfId="0" applyNumberFormat="1" applyFont="1" applyBorder="1"/>
    <xf numFmtId="167" fontId="10" fillId="0" borderId="30" xfId="0" applyNumberFormat="1" applyFont="1" applyBorder="1"/>
    <xf numFmtId="167" fontId="10" fillId="0" borderId="26" xfId="0" applyNumberFormat="1" applyFont="1" applyBorder="1"/>
    <xf numFmtId="0" fontId="3" fillId="0" borderId="57" xfId="0" applyFont="1" applyBorder="1" applyAlignment="1">
      <alignment horizontal="center"/>
    </xf>
    <xf numFmtId="167" fontId="18" fillId="0" borderId="0" xfId="0" applyNumberFormat="1" applyFont="1" applyFill="1"/>
    <xf numFmtId="167" fontId="3" fillId="0" borderId="51" xfId="0" applyNumberFormat="1" applyFont="1" applyBorder="1" applyAlignment="1">
      <alignment horizontal="center"/>
    </xf>
    <xf numFmtId="167" fontId="11" fillId="13" borderId="19" xfId="0" applyNumberFormat="1" applyFont="1" applyFill="1" applyBorder="1" applyAlignment="1">
      <alignment horizontal="center" wrapText="1"/>
    </xf>
    <xf numFmtId="167" fontId="8" fillId="13" borderId="20" xfId="0" applyNumberFormat="1" applyFont="1" applyFill="1" applyBorder="1" applyAlignment="1">
      <alignment horizontal="center"/>
    </xf>
    <xf numFmtId="167" fontId="9" fillId="13" borderId="20" xfId="0" applyNumberFormat="1" applyFont="1" applyFill="1" applyBorder="1" applyAlignment="1">
      <alignment horizontal="center"/>
    </xf>
    <xf numFmtId="167" fontId="9" fillId="13" borderId="53" xfId="0" applyNumberFormat="1" applyFont="1" applyFill="1" applyBorder="1" applyAlignment="1">
      <alignment horizontal="center"/>
    </xf>
    <xf numFmtId="167" fontId="9" fillId="13" borderId="52" xfId="0" applyNumberFormat="1" applyFont="1" applyFill="1" applyBorder="1" applyAlignment="1">
      <alignment horizontal="center"/>
    </xf>
    <xf numFmtId="167" fontId="9" fillId="13" borderId="19" xfId="0" applyNumberFormat="1" applyFont="1" applyFill="1" applyBorder="1" applyAlignment="1">
      <alignment horizontal="center"/>
    </xf>
    <xf numFmtId="168" fontId="0" fillId="17" borderId="0" xfId="0" applyNumberFormat="1" applyFill="1"/>
    <xf numFmtId="170" fontId="9" fillId="0" borderId="0" xfId="0" applyNumberFormat="1" applyFont="1" applyAlignment="1">
      <alignment vertical="center"/>
    </xf>
    <xf numFmtId="170" fontId="0" fillId="0" borderId="0" xfId="0" applyNumberFormat="1" applyFont="1" applyAlignment="1">
      <alignment vertical="center"/>
    </xf>
    <xf numFmtId="170" fontId="0" fillId="7" borderId="0" xfId="0" applyNumberFormat="1" applyFill="1" applyBorder="1"/>
    <xf numFmtId="170" fontId="0" fillId="0" borderId="62" xfId="0" applyNumberFormat="1" applyFill="1" applyBorder="1"/>
    <xf numFmtId="170" fontId="0" fillId="0" borderId="0" xfId="0" applyNumberFormat="1" applyFont="1" applyFill="1" applyBorder="1"/>
    <xf numFmtId="170" fontId="0" fillId="0" borderId="0" xfId="0" applyNumberFormat="1" applyFill="1" applyBorder="1"/>
    <xf numFmtId="4" fontId="27" fillId="0" borderId="26" xfId="0" applyNumberFormat="1" applyFont="1" applyBorder="1"/>
    <xf numFmtId="4" fontId="0" fillId="0" borderId="1" xfId="0" applyNumberFormat="1" applyBorder="1"/>
    <xf numFmtId="4" fontId="0" fillId="0" borderId="56" xfId="0" applyNumberFormat="1" applyBorder="1"/>
    <xf numFmtId="0" fontId="0" fillId="8" borderId="0" xfId="0" applyFill="1" applyAlignment="1">
      <alignment horizontal="center"/>
    </xf>
    <xf numFmtId="168" fontId="12" fillId="3" borderId="2" xfId="0" applyNumberFormat="1" applyFont="1" applyFill="1" applyBorder="1" applyAlignment="1">
      <alignment horizontal="center" wrapText="1"/>
    </xf>
    <xf numFmtId="168" fontId="8" fillId="3" borderId="2" xfId="0" applyNumberFormat="1" applyFont="1" applyFill="1" applyBorder="1" applyAlignment="1">
      <alignment horizontal="center"/>
    </xf>
    <xf numFmtId="168" fontId="9" fillId="3" borderId="2" xfId="0" applyNumberFormat="1" applyFont="1" applyFill="1" applyBorder="1"/>
    <xf numFmtId="168" fontId="9" fillId="3" borderId="58" xfId="0" applyNumberFormat="1" applyFont="1" applyFill="1" applyBorder="1"/>
    <xf numFmtId="168" fontId="9" fillId="3" borderId="28" xfId="0" applyNumberFormat="1" applyFont="1" applyFill="1" applyBorder="1"/>
    <xf numFmtId="0" fontId="6" fillId="0" borderId="25" xfId="0" applyFont="1" applyBorder="1" applyAlignment="1">
      <alignment horizontal="center" wrapText="1"/>
    </xf>
    <xf numFmtId="0" fontId="2" fillId="0" borderId="71" xfId="0" applyFont="1" applyBorder="1"/>
    <xf numFmtId="0" fontId="0" fillId="0" borderId="71" xfId="0" applyBorder="1"/>
    <xf numFmtId="0" fontId="10" fillId="0" borderId="72" xfId="0" applyFont="1" applyBorder="1"/>
    <xf numFmtId="0" fontId="18" fillId="0" borderId="0" xfId="0" applyFont="1"/>
    <xf numFmtId="0" fontId="6" fillId="0" borderId="14" xfId="0" applyFont="1" applyBorder="1" applyAlignment="1">
      <alignment horizontal="center" vertical="center" wrapText="1"/>
    </xf>
    <xf numFmtId="167" fontId="13" fillId="3" borderId="22" xfId="0" applyNumberFormat="1" applyFont="1" applyFill="1" applyBorder="1" applyAlignment="1">
      <alignment horizontal="center" wrapText="1"/>
    </xf>
    <xf numFmtId="167" fontId="4" fillId="3" borderId="21" xfId="0" applyNumberFormat="1" applyFont="1" applyFill="1" applyBorder="1" applyAlignment="1">
      <alignment horizontal="center"/>
    </xf>
    <xf numFmtId="167" fontId="0" fillId="11" borderId="21" xfId="0" applyNumberFormat="1" applyFont="1" applyFill="1" applyBorder="1" applyAlignment="1">
      <alignment horizontal="center"/>
    </xf>
    <xf numFmtId="167" fontId="0" fillId="0" borderId="63" xfId="0" applyNumberFormat="1" applyFont="1" applyFill="1" applyBorder="1" applyAlignment="1">
      <alignment horizontal="center"/>
    </xf>
    <xf numFmtId="167" fontId="30" fillId="11" borderId="73" xfId="0" applyNumberFormat="1" applyFont="1" applyFill="1" applyBorder="1" applyAlignment="1">
      <alignment horizontal="center"/>
    </xf>
    <xf numFmtId="167" fontId="0" fillId="0" borderId="74" xfId="0" applyNumberFormat="1" applyBorder="1" applyAlignment="1">
      <alignment horizontal="center"/>
    </xf>
    <xf numFmtId="167" fontId="0" fillId="0" borderId="67" xfId="0" applyNumberFormat="1" applyFont="1" applyFill="1" applyBorder="1" applyAlignment="1">
      <alignment horizontal="center"/>
    </xf>
    <xf numFmtId="167" fontId="0" fillId="11" borderId="22" xfId="0" applyNumberFormat="1" applyFont="1" applyFill="1" applyBorder="1" applyAlignment="1">
      <alignment horizontal="center"/>
    </xf>
    <xf numFmtId="167" fontId="0" fillId="0" borderId="74" xfId="0" applyNumberFormat="1" applyFont="1" applyBorder="1" applyAlignment="1">
      <alignment horizontal="center"/>
    </xf>
    <xf numFmtId="170" fontId="6" fillId="0" borderId="70" xfId="0" applyNumberFormat="1" applyFont="1" applyFill="1" applyBorder="1" applyAlignment="1">
      <alignment horizontal="center" wrapText="1"/>
    </xf>
    <xf numFmtId="170" fontId="2" fillId="0" borderId="37" xfId="0" applyNumberFormat="1" applyFont="1" applyFill="1" applyBorder="1"/>
    <xf numFmtId="170" fontId="0" fillId="0" borderId="60" xfId="0" applyNumberFormat="1" applyFill="1" applyBorder="1"/>
    <xf numFmtId="170" fontId="28" fillId="0" borderId="60" xfId="0" applyNumberFormat="1" applyFont="1" applyFill="1" applyBorder="1"/>
    <xf numFmtId="170" fontId="28" fillId="0" borderId="10" xfId="0" applyNumberFormat="1" applyFont="1" applyFill="1" applyBorder="1"/>
    <xf numFmtId="167" fontId="24" fillId="3" borderId="22" xfId="0" applyNumberFormat="1" applyFont="1" applyFill="1" applyBorder="1" applyAlignment="1">
      <alignment horizontal="center" wrapText="1"/>
    </xf>
    <xf numFmtId="167" fontId="30" fillId="11" borderId="21" xfId="0" applyNumberFormat="1" applyFont="1" applyFill="1" applyBorder="1" applyAlignment="1">
      <alignment horizontal="center" vertical="center"/>
    </xf>
    <xf numFmtId="167" fontId="30" fillId="11" borderId="22" xfId="0" applyNumberFormat="1" applyFont="1" applyFill="1" applyBorder="1" applyAlignment="1">
      <alignment horizontal="center" vertical="center"/>
    </xf>
    <xf numFmtId="167" fontId="4" fillId="0" borderId="4" xfId="0" applyNumberFormat="1" applyFont="1" applyFill="1" applyBorder="1" applyAlignment="1">
      <alignment horizontal="center"/>
    </xf>
    <xf numFmtId="170" fontId="0" fillId="11" borderId="4" xfId="0" applyNumberFormat="1" applyFont="1" applyFill="1" applyBorder="1" applyAlignment="1">
      <alignment horizontal="center"/>
    </xf>
    <xf numFmtId="170" fontId="0" fillId="0" borderId="60" xfId="0" applyNumberFormat="1" applyFont="1" applyFill="1" applyBorder="1" applyAlignment="1">
      <alignment horizontal="center"/>
    </xf>
    <xf numFmtId="170" fontId="0" fillId="0" borderId="10" xfId="0" applyNumberFormat="1" applyFont="1" applyFill="1" applyBorder="1" applyAlignment="1">
      <alignment horizontal="center"/>
    </xf>
    <xf numFmtId="170" fontId="30" fillId="11" borderId="4" xfId="0" applyNumberFormat="1" applyFont="1" applyFill="1" applyBorder="1" applyAlignment="1">
      <alignment horizontal="center" vertical="center"/>
    </xf>
    <xf numFmtId="170" fontId="0" fillId="0" borderId="7" xfId="0" applyNumberFormat="1" applyFont="1" applyBorder="1" applyAlignment="1">
      <alignment horizontal="center"/>
    </xf>
    <xf numFmtId="170" fontId="0" fillId="11" borderId="14" xfId="0" applyNumberFormat="1" applyFont="1" applyFill="1" applyBorder="1" applyAlignment="1">
      <alignment horizontal="center"/>
    </xf>
    <xf numFmtId="170" fontId="30" fillId="11" borderId="14" xfId="0" applyNumberFormat="1" applyFont="1" applyFill="1" applyBorder="1" applyAlignment="1">
      <alignment horizontal="center" vertical="center"/>
    </xf>
    <xf numFmtId="0" fontId="12" fillId="0" borderId="5" xfId="0" applyFont="1" applyBorder="1" applyAlignment="1">
      <alignment horizontal="center" wrapText="1"/>
    </xf>
    <xf numFmtId="168" fontId="6" fillId="17" borderId="28" xfId="0" applyNumberFormat="1" applyFont="1" applyFill="1" applyBorder="1" applyAlignment="1">
      <alignment horizontal="center" vertical="center" wrapText="1"/>
    </xf>
    <xf numFmtId="4" fontId="27" fillId="0" borderId="18" xfId="0" applyNumberFormat="1" applyFont="1" applyBorder="1"/>
    <xf numFmtId="4" fontId="0" fillId="0" borderId="2" xfId="0" applyNumberFormat="1" applyBorder="1"/>
    <xf numFmtId="4" fontId="0" fillId="0" borderId="58" xfId="0" applyNumberFormat="1" applyBorder="1"/>
    <xf numFmtId="4" fontId="0" fillId="0" borderId="18" xfId="0" applyNumberFormat="1" applyBorder="1"/>
    <xf numFmtId="168" fontId="12" fillId="17" borderId="24"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2" xfId="0" applyFont="1" applyFill="1" applyBorder="1" applyAlignment="1">
      <alignment horizontal="right"/>
    </xf>
    <xf numFmtId="169" fontId="34" fillId="9" borderId="53" xfId="0" applyNumberFormat="1" applyFont="1" applyFill="1" applyBorder="1" applyAlignment="1">
      <alignment horizontal="center"/>
    </xf>
    <xf numFmtId="169" fontId="21" fillId="9" borderId="48" xfId="0" applyNumberFormat="1" applyFont="1" applyFill="1" applyBorder="1"/>
    <xf numFmtId="169" fontId="21" fillId="9" borderId="62" xfId="0" applyNumberFormat="1" applyFont="1" applyFill="1" applyBorder="1"/>
    <xf numFmtId="169" fontId="21" fillId="9" borderId="57" xfId="0" applyNumberFormat="1" applyFont="1" applyFill="1" applyBorder="1"/>
    <xf numFmtId="169" fontId="21" fillId="9" borderId="49" xfId="0" applyNumberFormat="1" applyFont="1" applyFill="1" applyBorder="1"/>
    <xf numFmtId="1" fontId="19" fillId="10" borderId="8" xfId="0" applyNumberFormat="1" applyFont="1" applyFill="1" applyBorder="1"/>
    <xf numFmtId="49" fontId="0" fillId="17" borderId="0" xfId="0" applyNumberFormat="1" applyFill="1" applyAlignment="1">
      <alignment horizontal="left"/>
    </xf>
    <xf numFmtId="167" fontId="0" fillId="0" borderId="68" xfId="0" applyNumberFormat="1" applyBorder="1"/>
    <xf numFmtId="167" fontId="0" fillId="0" borderId="59" xfId="0" applyNumberFormat="1" applyBorder="1"/>
    <xf numFmtId="167" fontId="0" fillId="0" borderId="46" xfId="0" applyNumberFormat="1" applyFill="1" applyBorder="1"/>
    <xf numFmtId="167" fontId="0" fillId="0" borderId="31" xfId="0" applyNumberFormat="1" applyFill="1" applyBorder="1"/>
    <xf numFmtId="170" fontId="0" fillId="15" borderId="30" xfId="0" applyNumberFormat="1" applyFill="1" applyBorder="1"/>
    <xf numFmtId="169" fontId="21" fillId="9" borderId="18" xfId="0" applyNumberFormat="1" applyFont="1" applyFill="1" applyBorder="1"/>
    <xf numFmtId="165" fontId="0" fillId="0" borderId="27" xfId="0" applyNumberFormat="1" applyBorder="1"/>
    <xf numFmtId="1" fontId="10" fillId="10" borderId="31" xfId="0" applyNumberFormat="1" applyFont="1" applyFill="1" applyBorder="1" applyAlignment="1">
      <alignment horizontal="right"/>
    </xf>
    <xf numFmtId="1" fontId="10" fillId="2" borderId="18" xfId="0" applyNumberFormat="1" applyFont="1" applyFill="1" applyBorder="1" applyAlignment="1">
      <alignment horizontal="right"/>
    </xf>
    <xf numFmtId="1" fontId="10" fillId="2" borderId="38" xfId="0" applyNumberFormat="1" applyFont="1" applyFill="1" applyBorder="1" applyAlignment="1">
      <alignment horizontal="right"/>
    </xf>
    <xf numFmtId="168" fontId="0" fillId="2" borderId="46" xfId="0" applyNumberFormat="1" applyFill="1" applyBorder="1"/>
    <xf numFmtId="167" fontId="0" fillId="11" borderId="32" xfId="0" applyNumberFormat="1" applyFont="1" applyFill="1" applyBorder="1" applyAlignment="1">
      <alignment horizontal="center"/>
    </xf>
    <xf numFmtId="170" fontId="0" fillId="11" borderId="38" xfId="0" applyNumberFormat="1" applyFont="1" applyFill="1" applyBorder="1" applyAlignment="1">
      <alignment horizontal="center"/>
    </xf>
    <xf numFmtId="170" fontId="0" fillId="2" borderId="31" xfId="0" applyNumberFormat="1" applyFill="1" applyBorder="1"/>
    <xf numFmtId="1" fontId="0" fillId="2" borderId="26" xfId="0" applyNumberFormat="1" applyFill="1" applyBorder="1"/>
    <xf numFmtId="166" fontId="0" fillId="2" borderId="26" xfId="0" applyNumberFormat="1" applyFill="1" applyBorder="1"/>
    <xf numFmtId="2" fontId="0" fillId="0" borderId="26" xfId="0" applyNumberFormat="1" applyFill="1" applyBorder="1"/>
    <xf numFmtId="164" fontId="0" fillId="2" borderId="48" xfId="0" applyNumberFormat="1" applyFill="1" applyBorder="1"/>
    <xf numFmtId="166" fontId="0" fillId="2" borderId="18" xfId="0" applyNumberFormat="1" applyFill="1" applyBorder="1"/>
    <xf numFmtId="164" fontId="0" fillId="0" borderId="27" xfId="0" applyNumberFormat="1" applyFill="1" applyBorder="1"/>
    <xf numFmtId="1" fontId="0" fillId="2" borderId="31" xfId="0" applyNumberFormat="1" applyFill="1" applyBorder="1"/>
    <xf numFmtId="166" fontId="0" fillId="2" borderId="26" xfId="1" applyNumberFormat="1" applyFont="1" applyFill="1" applyBorder="1"/>
    <xf numFmtId="166" fontId="0" fillId="2" borderId="18" xfId="1" applyNumberFormat="1" applyFont="1" applyFill="1" applyBorder="1"/>
    <xf numFmtId="167" fontId="9" fillId="13" borderId="27" xfId="0" applyNumberFormat="1" applyFont="1" applyFill="1" applyBorder="1" applyAlignment="1">
      <alignment horizontal="center"/>
    </xf>
    <xf numFmtId="167" fontId="0" fillId="0" borderId="32" xfId="0" applyNumberFormat="1" applyBorder="1"/>
    <xf numFmtId="4" fontId="0" fillId="0" borderId="26" xfId="0" applyNumberFormat="1" applyBorder="1"/>
    <xf numFmtId="168" fontId="9" fillId="3" borderId="18" xfId="0" applyNumberFormat="1" applyFont="1" applyFill="1" applyBorder="1"/>
    <xf numFmtId="168" fontId="9" fillId="3" borderId="4" xfId="0" applyNumberFormat="1" applyFont="1" applyFill="1" applyBorder="1"/>
    <xf numFmtId="0" fontId="0" fillId="0" borderId="44" xfId="0" applyFill="1" applyBorder="1"/>
    <xf numFmtId="168" fontId="9" fillId="3" borderId="60" xfId="0" applyNumberFormat="1" applyFont="1" applyFill="1" applyBorder="1"/>
    <xf numFmtId="167" fontId="0" fillId="10" borderId="27" xfId="0" applyNumberFormat="1" applyFill="1" applyBorder="1"/>
    <xf numFmtId="167" fontId="0" fillId="15" borderId="31" xfId="0" applyNumberFormat="1" applyFill="1" applyBorder="1" applyAlignment="1">
      <alignment horizontal="center"/>
    </xf>
    <xf numFmtId="168" fontId="0" fillId="2" borderId="48" xfId="0" applyNumberFormat="1" applyFill="1" applyBorder="1"/>
    <xf numFmtId="166" fontId="0" fillId="2" borderId="38" xfId="0" applyNumberFormat="1" applyFill="1" applyBorder="1"/>
    <xf numFmtId="1" fontId="17" fillId="0" borderId="26" xfId="0" applyNumberFormat="1" applyFont="1" applyFill="1" applyBorder="1"/>
    <xf numFmtId="167" fontId="0" fillId="0" borderId="32" xfId="0" applyNumberFormat="1" applyFill="1" applyBorder="1"/>
    <xf numFmtId="168" fontId="9" fillId="3" borderId="14" xfId="0" applyNumberFormat="1" applyFont="1" applyFill="1" applyBorder="1"/>
    <xf numFmtId="1" fontId="20" fillId="0" borderId="54" xfId="0" applyNumberFormat="1" applyFont="1" applyFill="1" applyBorder="1" applyAlignment="1">
      <alignment horizontal="center"/>
    </xf>
    <xf numFmtId="167" fontId="0" fillId="10" borderId="38" xfId="0" applyNumberFormat="1" applyFont="1" applyFill="1" applyBorder="1"/>
    <xf numFmtId="167" fontId="30" fillId="11" borderId="32" xfId="0" applyNumberFormat="1" applyFont="1" applyFill="1" applyBorder="1" applyAlignment="1">
      <alignment horizontal="center" vertical="center"/>
    </xf>
    <xf numFmtId="170" fontId="30" fillId="11" borderId="38" xfId="0" applyNumberFormat="1" applyFont="1" applyFill="1" applyBorder="1" applyAlignment="1">
      <alignment horizontal="center" vertical="center"/>
    </xf>
    <xf numFmtId="170" fontId="0" fillId="15" borderId="30" xfId="0" applyNumberFormat="1" applyFont="1" applyFill="1" applyBorder="1"/>
    <xf numFmtId="0" fontId="6" fillId="0" borderId="45" xfId="0" applyFont="1" applyFill="1" applyBorder="1" applyAlignment="1">
      <alignment horizontal="left" vertical="center" wrapText="1"/>
    </xf>
    <xf numFmtId="0" fontId="6" fillId="0" borderId="0" xfId="0" applyFont="1" applyBorder="1" applyAlignment="1">
      <alignment horizontal="center" vertical="center" wrapText="1"/>
    </xf>
    <xf numFmtId="0" fontId="2" fillId="0" borderId="0" xfId="0" applyFont="1" applyBorder="1" applyAlignment="1">
      <alignment horizontal="center" vertical="center"/>
    </xf>
    <xf numFmtId="0" fontId="0" fillId="0" borderId="61" xfId="0" applyBorder="1" applyAlignment="1">
      <alignment horizontal="center" vertical="center"/>
    </xf>
    <xf numFmtId="0" fontId="0" fillId="0" borderId="61" xfId="0" applyFill="1" applyBorder="1" applyAlignment="1">
      <alignment horizontal="center" vertical="center"/>
    </xf>
    <xf numFmtId="0" fontId="10" fillId="0" borderId="61" xfId="0" applyFont="1" applyFill="1" applyBorder="1" applyAlignment="1">
      <alignment horizontal="center" vertical="center"/>
    </xf>
    <xf numFmtId="0" fontId="10" fillId="0" borderId="0" xfId="0" applyFont="1" applyBorder="1" applyAlignment="1">
      <alignment horizontal="center" vertical="center"/>
    </xf>
    <xf numFmtId="0" fontId="0" fillId="0" borderId="0" xfId="0" applyBorder="1"/>
    <xf numFmtId="0" fontId="0" fillId="0" borderId="0" xfId="0" applyBorder="1" applyAlignment="1">
      <alignment horizontal="center" vertical="center"/>
    </xf>
    <xf numFmtId="170" fontId="0" fillId="11" borderId="38" xfId="0" applyNumberFormat="1" applyFill="1" applyBorder="1"/>
    <xf numFmtId="170" fontId="0" fillId="11" borderId="14" xfId="0" applyNumberFormat="1" applyFill="1" applyBorder="1"/>
    <xf numFmtId="170" fontId="0" fillId="11" borderId="4" xfId="0" applyNumberFormat="1" applyFill="1" applyBorder="1"/>
    <xf numFmtId="170" fontId="0" fillId="11" borderId="4" xfId="0" applyNumberFormat="1" applyFont="1" applyFill="1" applyBorder="1"/>
    <xf numFmtId="170" fontId="28" fillId="11" borderId="38" xfId="0" applyNumberFormat="1" applyFont="1" applyFill="1" applyBorder="1"/>
    <xf numFmtId="170" fontId="28" fillId="11" borderId="14" xfId="0" applyNumberFormat="1" applyFont="1" applyFill="1" applyBorder="1"/>
    <xf numFmtId="0" fontId="3" fillId="0" borderId="67" xfId="0" applyFont="1" applyBorder="1" applyAlignment="1">
      <alignment horizontal="left"/>
    </xf>
    <xf numFmtId="167" fontId="0" fillId="7" borderId="0" xfId="0" applyNumberFormat="1" applyFont="1" applyFill="1" applyAlignment="1">
      <alignment horizontal="left"/>
    </xf>
    <xf numFmtId="168" fontId="11" fillId="0" borderId="39" xfId="0" applyNumberFormat="1" applyFont="1" applyBorder="1" applyAlignment="1">
      <alignment horizontal="center"/>
    </xf>
    <xf numFmtId="0" fontId="11" fillId="0" borderId="40" xfId="0" applyFont="1" applyBorder="1" applyAlignment="1">
      <alignment horizontal="center"/>
    </xf>
    <xf numFmtId="0" fontId="11" fillId="0" borderId="41" xfId="0" applyFont="1" applyBorder="1" applyAlignment="1">
      <alignment horizontal="center"/>
    </xf>
    <xf numFmtId="0" fontId="23" fillId="8" borderId="28" xfId="0" applyFont="1" applyFill="1" applyBorder="1" applyAlignment="1">
      <alignment horizontal="left" vertical="top" wrapText="1"/>
    </xf>
    <xf numFmtId="0" fontId="23" fillId="8" borderId="45" xfId="0" applyFont="1" applyFill="1" applyBorder="1" applyAlignment="1">
      <alignment horizontal="left" vertical="top" wrapText="1"/>
    </xf>
    <xf numFmtId="0" fontId="23" fillId="0" borderId="29" xfId="0" applyFont="1" applyFill="1" applyBorder="1" applyAlignment="1">
      <alignment horizontal="left" vertical="top" wrapText="1"/>
    </xf>
    <xf numFmtId="0" fontId="23" fillId="0" borderId="45" xfId="0" applyFont="1" applyFill="1" applyBorder="1" applyAlignment="1">
      <alignment horizontal="left" vertical="top" wrapText="1"/>
    </xf>
    <xf numFmtId="0" fontId="3" fillId="0" borderId="33" xfId="0" applyFont="1" applyBorder="1" applyAlignment="1">
      <alignment horizontal="center"/>
    </xf>
    <xf numFmtId="0" fontId="3" fillId="0" borderId="34" xfId="0" applyFont="1" applyBorder="1" applyAlignment="1">
      <alignment horizontal="center"/>
    </xf>
    <xf numFmtId="0" fontId="3" fillId="0" borderId="43" xfId="0" applyFont="1" applyBorder="1" applyAlignment="1">
      <alignment horizontal="center"/>
    </xf>
    <xf numFmtId="169" fontId="33" fillId="9" borderId="25" xfId="0" applyNumberFormat="1" applyFont="1" applyFill="1" applyBorder="1" applyAlignment="1">
      <alignment horizontal="center" wrapText="1"/>
    </xf>
    <xf numFmtId="169" fontId="33" fillId="9" borderId="27" xfId="0" applyNumberFormat="1" applyFont="1" applyFill="1" applyBorder="1" applyAlignment="1">
      <alignment horizontal="center" wrapText="1"/>
    </xf>
    <xf numFmtId="0" fontId="23" fillId="0" borderId="43" xfId="0" applyFont="1" applyFill="1" applyBorder="1" applyAlignment="1">
      <alignment horizontal="left" vertical="top" wrapText="1"/>
    </xf>
    <xf numFmtId="0" fontId="23" fillId="0" borderId="28" xfId="0" applyFont="1" applyFill="1" applyBorder="1" applyAlignment="1">
      <alignment horizontal="left" vertical="top" wrapText="1"/>
    </xf>
    <xf numFmtId="0" fontId="23" fillId="8" borderId="43" xfId="0" applyFont="1" applyFill="1" applyBorder="1" applyAlignment="1">
      <alignment horizontal="left" vertical="top" wrapText="1"/>
    </xf>
    <xf numFmtId="0" fontId="23" fillId="8" borderId="29" xfId="0" applyFont="1" applyFill="1" applyBorder="1" applyAlignment="1">
      <alignment horizontal="left" vertical="top" wrapText="1"/>
    </xf>
    <xf numFmtId="0" fontId="23" fillId="8" borderId="34" xfId="0" applyFont="1" applyFill="1" applyBorder="1" applyAlignment="1">
      <alignment horizontal="left" vertical="top" wrapText="1"/>
    </xf>
    <xf numFmtId="0" fontId="23" fillId="8" borderId="36" xfId="0" applyFont="1" applyFill="1" applyBorder="1" applyAlignment="1">
      <alignment horizontal="left" vertical="top" wrapText="1"/>
    </xf>
    <xf numFmtId="0" fontId="23" fillId="0" borderId="42" xfId="0" applyFont="1" applyFill="1" applyBorder="1" applyAlignment="1">
      <alignment horizontal="left" vertical="top" wrapText="1"/>
    </xf>
    <xf numFmtId="0" fontId="23" fillId="0" borderId="44" xfId="0" applyFont="1" applyFill="1" applyBorder="1" applyAlignment="1">
      <alignment horizontal="left" vertical="top" wrapText="1"/>
    </xf>
  </cellXfs>
  <cellStyles count="2">
    <cellStyle name="Normální" xfId="0" builtinId="0"/>
    <cellStyle name="Procenta" xfId="1" builtinId="5"/>
  </cellStyles>
  <dxfs count="72">
    <dxf>
      <font>
        <b/>
        <i val="0"/>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CCFFFF"/>
      <color rgb="FFCCFFCC"/>
      <color rgb="FF66FFFF"/>
      <color rgb="FF99FFCC"/>
      <color rgb="FFCCCCFF"/>
      <color rgb="FFFFFF99"/>
      <color rgb="FF8BFFBF"/>
      <color rgb="FF673105"/>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8"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3.bin"/><Relationship Id="rId13" Type="http://schemas.openxmlformats.org/officeDocument/2006/relationships/printerSettings" Target="../printerSettings/printerSettings48.bin"/><Relationship Id="rId18" Type="http://schemas.openxmlformats.org/officeDocument/2006/relationships/printerSettings" Target="../printerSettings/printerSettings53.bin"/><Relationship Id="rId3" Type="http://schemas.openxmlformats.org/officeDocument/2006/relationships/printerSettings" Target="../printerSettings/printerSettings38.bin"/><Relationship Id="rId21" Type="http://schemas.openxmlformats.org/officeDocument/2006/relationships/printerSettings" Target="../printerSettings/printerSettings56.bin"/><Relationship Id="rId7" Type="http://schemas.openxmlformats.org/officeDocument/2006/relationships/printerSettings" Target="../printerSettings/printerSettings42.bin"/><Relationship Id="rId12" Type="http://schemas.openxmlformats.org/officeDocument/2006/relationships/printerSettings" Target="../printerSettings/printerSettings47.bin"/><Relationship Id="rId17" Type="http://schemas.openxmlformats.org/officeDocument/2006/relationships/printerSettings" Target="../printerSettings/printerSettings52.bin"/><Relationship Id="rId2" Type="http://schemas.openxmlformats.org/officeDocument/2006/relationships/printerSettings" Target="../printerSettings/printerSettings37.bin"/><Relationship Id="rId16" Type="http://schemas.openxmlformats.org/officeDocument/2006/relationships/printerSettings" Target="../printerSettings/printerSettings51.bin"/><Relationship Id="rId20" Type="http://schemas.openxmlformats.org/officeDocument/2006/relationships/printerSettings" Target="../printerSettings/printerSettings55.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11" Type="http://schemas.openxmlformats.org/officeDocument/2006/relationships/printerSettings" Target="../printerSettings/printerSettings46.bin"/><Relationship Id="rId5" Type="http://schemas.openxmlformats.org/officeDocument/2006/relationships/printerSettings" Target="../printerSettings/printerSettings40.bin"/><Relationship Id="rId15" Type="http://schemas.openxmlformats.org/officeDocument/2006/relationships/printerSettings" Target="../printerSettings/printerSettings50.bin"/><Relationship Id="rId10" Type="http://schemas.openxmlformats.org/officeDocument/2006/relationships/printerSettings" Target="../printerSettings/printerSettings45.bin"/><Relationship Id="rId19" Type="http://schemas.openxmlformats.org/officeDocument/2006/relationships/printerSettings" Target="../printerSettings/printerSettings54.bin"/><Relationship Id="rId4" Type="http://schemas.openxmlformats.org/officeDocument/2006/relationships/printerSettings" Target="../printerSettings/printerSettings39.bin"/><Relationship Id="rId9" Type="http://schemas.openxmlformats.org/officeDocument/2006/relationships/printerSettings" Target="../printerSettings/printerSettings44.bin"/><Relationship Id="rId14" Type="http://schemas.openxmlformats.org/officeDocument/2006/relationships/printerSettings" Target="../printerSettings/printerSettings4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55"/>
  <sheetViews>
    <sheetView tabSelected="1" zoomScaleNormal="100" workbookViewId="0">
      <pane xSplit="3" ySplit="4" topLeftCell="D5" activePane="bottomRight" state="frozen"/>
      <selection pane="topRight"/>
      <selection pane="bottomLeft"/>
      <selection pane="bottomRight" activeCell="D41" sqref="D41"/>
    </sheetView>
  </sheetViews>
  <sheetFormatPr defaultRowHeight="12.75" outlineLevelCol="1" x14ac:dyDescent="0.2"/>
  <cols>
    <col min="1" max="1" width="2.7109375" style="499" customWidth="1"/>
    <col min="2" max="2" width="30" style="200" customWidth="1"/>
    <col min="3" max="3" width="8.140625" customWidth="1"/>
    <col min="4" max="4" width="9.42578125" style="93" customWidth="1"/>
    <col min="5" max="5" width="8.85546875" style="93" customWidth="1"/>
    <col min="6" max="6" width="13" style="93" customWidth="1" outlineLevel="1"/>
    <col min="7" max="7" width="10" style="93" customWidth="1" outlineLevel="1"/>
    <col min="8" max="8" width="10.42578125" style="93" customWidth="1" outlineLevel="1"/>
    <col min="9" max="9" width="11.28515625" style="93" customWidth="1" outlineLevel="1"/>
    <col min="10" max="10" width="9.7109375" style="93" customWidth="1" outlineLevel="1"/>
    <col min="11" max="11" width="10.28515625" style="93" customWidth="1" outlineLevel="1"/>
    <col min="12" max="12" width="10.42578125" style="84" customWidth="1" outlineLevel="1"/>
    <col min="13" max="13" width="8.5703125" style="93" customWidth="1" outlineLevel="1"/>
    <col min="14" max="14" width="9.7109375" style="93" customWidth="1" outlineLevel="1"/>
    <col min="15" max="15" width="10" style="93" customWidth="1" outlineLevel="1"/>
    <col min="16" max="16" width="12.28515625" style="93" customWidth="1"/>
    <col min="17" max="17" width="13.140625" style="83" customWidth="1"/>
    <col min="18" max="18" width="13" style="189" customWidth="1"/>
    <col min="19" max="19" width="11.42578125" style="83" customWidth="1"/>
    <col min="20" max="20" width="8.85546875" customWidth="1"/>
    <col min="21" max="21" width="8.42578125" customWidth="1"/>
    <col min="22" max="22" width="7.85546875" customWidth="1"/>
    <col min="23" max="23" width="8.140625" customWidth="1"/>
    <col min="24" max="24" width="8.140625" style="355" customWidth="1"/>
    <col min="25" max="25" width="9.28515625" customWidth="1"/>
    <col min="26" max="26" width="10" customWidth="1"/>
    <col min="27" max="27" width="9.140625" customWidth="1"/>
    <col min="28" max="28" width="8.85546875" customWidth="1"/>
    <col min="29" max="29" width="11.28515625" style="15" customWidth="1"/>
    <col min="30" max="30" width="14.5703125" style="202" customWidth="1"/>
    <col min="31" max="31" width="10" style="392" customWidth="1"/>
    <col min="32" max="32" width="11.28515625" style="202" customWidth="1"/>
    <col min="33" max="33" width="9.7109375" style="202" customWidth="1"/>
    <col min="34" max="34" width="11.42578125" style="287" customWidth="1"/>
    <col min="35" max="35" width="9.140625" customWidth="1"/>
    <col min="36" max="36" width="10.28515625" customWidth="1"/>
    <col min="37" max="37" width="9" customWidth="1"/>
    <col min="38" max="38" width="8.7109375" customWidth="1"/>
    <col min="39" max="39" width="9.140625" customWidth="1"/>
    <col min="40" max="40" width="9.7109375" customWidth="1"/>
    <col min="41" max="41" width="11" customWidth="1"/>
    <col min="42" max="43" width="9.140625" customWidth="1"/>
    <col min="44" max="44" width="9.42578125" customWidth="1"/>
    <col min="45" max="45" width="8.7109375" customWidth="1"/>
    <col min="46" max="46" width="13.7109375" style="93" customWidth="1"/>
    <col min="47" max="47" width="10.140625" customWidth="1"/>
    <col min="48" max="48" width="8.5703125" style="42" customWidth="1"/>
    <col min="49" max="49" width="9.7109375" customWidth="1"/>
    <col min="50" max="50" width="13.42578125" style="15" customWidth="1"/>
    <col min="51" max="51" width="12.7109375" style="15" customWidth="1"/>
    <col min="52" max="52" width="12" customWidth="1"/>
    <col min="53" max="53" width="6.140625" style="182" customWidth="1"/>
    <col min="54" max="54" width="10.7109375" style="182" customWidth="1"/>
    <col min="55" max="55" width="10.42578125" style="182" customWidth="1"/>
    <col min="56" max="56" width="9.140625" style="182" customWidth="1"/>
    <col min="57" max="57" width="18.140625" style="15" customWidth="1"/>
    <col min="58" max="58" width="38.42578125" customWidth="1"/>
  </cols>
  <sheetData>
    <row r="1" spans="1:60" s="19" customFormat="1" ht="13.5" thickBot="1" x14ac:dyDescent="0.25">
      <c r="A1" s="177"/>
      <c r="B1" s="193"/>
      <c r="C1" s="31"/>
      <c r="D1" s="94"/>
      <c r="E1" s="94"/>
      <c r="F1" s="94"/>
      <c r="G1" s="94"/>
      <c r="H1" s="94"/>
      <c r="I1" s="94"/>
      <c r="J1" s="94"/>
      <c r="K1" s="94"/>
      <c r="L1" s="94"/>
      <c r="M1" s="94"/>
      <c r="N1" s="94"/>
      <c r="O1" s="94"/>
      <c r="P1" s="84"/>
      <c r="Q1" s="83"/>
      <c r="R1" s="187"/>
      <c r="S1" s="83"/>
      <c r="X1" s="354"/>
      <c r="Y1" s="185" t="s">
        <v>53</v>
      </c>
      <c r="AC1" s="30"/>
      <c r="AD1" s="220" t="s">
        <v>96</v>
      </c>
      <c r="AE1" s="389"/>
      <c r="AF1" s="507" t="s">
        <v>97</v>
      </c>
      <c r="AG1" s="220"/>
      <c r="AH1" s="291"/>
      <c r="AK1" s="185" t="s">
        <v>60</v>
      </c>
      <c r="AT1" s="378"/>
      <c r="AV1" s="311"/>
      <c r="AX1" s="65" t="s">
        <v>69</v>
      </c>
      <c r="AY1" s="32"/>
      <c r="BA1" s="182"/>
      <c r="BB1" s="386"/>
      <c r="BC1" s="386"/>
      <c r="BD1" s="386"/>
      <c r="BE1" s="19" t="s">
        <v>40</v>
      </c>
    </row>
    <row r="2" spans="1:60" ht="19.899999999999999" customHeight="1" thickBot="1" x14ac:dyDescent="0.25">
      <c r="A2" s="177"/>
      <c r="B2" s="194"/>
      <c r="C2" s="62"/>
      <c r="D2" s="172" t="s">
        <v>44</v>
      </c>
      <c r="E2" s="172"/>
      <c r="F2" s="172"/>
      <c r="G2" s="172"/>
      <c r="H2" s="172"/>
      <c r="I2" s="172"/>
      <c r="J2" s="172"/>
      <c r="K2" s="172"/>
      <c r="L2" s="172"/>
      <c r="M2" s="172"/>
      <c r="N2" s="172"/>
      <c r="O2" s="172"/>
      <c r="P2" s="172"/>
      <c r="Q2" s="172"/>
      <c r="R2" s="188"/>
      <c r="S2" s="314" t="s">
        <v>73</v>
      </c>
      <c r="T2" s="172"/>
      <c r="U2" s="172"/>
      <c r="V2" s="172"/>
      <c r="W2" s="172"/>
      <c r="X2" s="518" t="s">
        <v>52</v>
      </c>
      <c r="Y2" s="515" t="s">
        <v>74</v>
      </c>
      <c r="Z2" s="516"/>
      <c r="AA2" s="516"/>
      <c r="AB2" s="517"/>
      <c r="AC2" s="506" t="s">
        <v>76</v>
      </c>
      <c r="AD2" s="377"/>
      <c r="AE2" s="390"/>
      <c r="AF2" s="377"/>
      <c r="AG2" s="377"/>
      <c r="AH2" s="377"/>
      <c r="AI2" s="377"/>
      <c r="AJ2" s="377"/>
      <c r="AK2" s="377"/>
      <c r="AL2" s="377"/>
      <c r="AM2" s="377"/>
      <c r="AN2" s="377"/>
      <c r="AO2" s="377"/>
      <c r="AP2" s="377"/>
      <c r="AQ2" s="377"/>
      <c r="AR2" s="377"/>
      <c r="AS2" s="377"/>
      <c r="AT2" s="379"/>
      <c r="AU2" s="28" t="s">
        <v>3</v>
      </c>
      <c r="AV2" s="75" t="s">
        <v>68</v>
      </c>
      <c r="AW2" s="312"/>
      <c r="AX2" s="508" t="s">
        <v>70</v>
      </c>
      <c r="AY2" s="509"/>
      <c r="AZ2" s="510"/>
      <c r="BB2" s="448" t="s">
        <v>90</v>
      </c>
      <c r="BC2" s="448"/>
      <c r="BD2" s="448"/>
      <c r="BE2" t="s">
        <v>71</v>
      </c>
    </row>
    <row r="3" spans="1:60" s="26" customFormat="1" ht="61.15" customHeight="1" x14ac:dyDescent="0.2">
      <c r="A3" s="492"/>
      <c r="B3" s="219" t="s">
        <v>39</v>
      </c>
      <c r="C3" s="440" t="s">
        <v>13</v>
      </c>
      <c r="D3" s="217" t="s">
        <v>45</v>
      </c>
      <c r="E3" s="173" t="s">
        <v>46</v>
      </c>
      <c r="F3" s="95" t="s">
        <v>28</v>
      </c>
      <c r="G3" s="95" t="s">
        <v>25</v>
      </c>
      <c r="H3" s="95" t="s">
        <v>32</v>
      </c>
      <c r="I3" s="95" t="s">
        <v>36</v>
      </c>
      <c r="J3" s="95" t="s">
        <v>26</v>
      </c>
      <c r="K3" s="95" t="s">
        <v>27</v>
      </c>
      <c r="L3" s="95" t="s">
        <v>29</v>
      </c>
      <c r="M3" s="95" t="s">
        <v>30</v>
      </c>
      <c r="N3" s="95" t="s">
        <v>24</v>
      </c>
      <c r="O3" s="95" t="s">
        <v>31</v>
      </c>
      <c r="P3" s="85" t="s">
        <v>47</v>
      </c>
      <c r="Q3" s="154" t="s">
        <v>20</v>
      </c>
      <c r="R3" s="152" t="s">
        <v>72</v>
      </c>
      <c r="S3" s="135" t="s">
        <v>79</v>
      </c>
      <c r="T3" s="309" t="s">
        <v>48</v>
      </c>
      <c r="U3" s="310" t="s">
        <v>49</v>
      </c>
      <c r="V3" s="21" t="s">
        <v>50</v>
      </c>
      <c r="W3" s="20" t="s">
        <v>51</v>
      </c>
      <c r="X3" s="519"/>
      <c r="Y3" s="78" t="s">
        <v>54</v>
      </c>
      <c r="Z3" s="179" t="s">
        <v>80</v>
      </c>
      <c r="AA3" s="121" t="s">
        <v>55</v>
      </c>
      <c r="AB3" s="407" t="s">
        <v>56</v>
      </c>
      <c r="AC3" s="77" t="s">
        <v>95</v>
      </c>
      <c r="AD3" s="408" t="s">
        <v>94</v>
      </c>
      <c r="AE3" s="417" t="s">
        <v>78</v>
      </c>
      <c r="AF3" s="422" t="s">
        <v>75</v>
      </c>
      <c r="AG3" s="222" t="s">
        <v>81</v>
      </c>
      <c r="AH3" s="280" t="s">
        <v>93</v>
      </c>
      <c r="AI3" s="22" t="s">
        <v>82</v>
      </c>
      <c r="AJ3" s="21" t="s">
        <v>57</v>
      </c>
      <c r="AK3" s="23" t="s">
        <v>58</v>
      </c>
      <c r="AL3" s="150" t="s">
        <v>59</v>
      </c>
      <c r="AM3" s="22" t="s">
        <v>83</v>
      </c>
      <c r="AN3" s="20" t="s">
        <v>61</v>
      </c>
      <c r="AO3" s="151" t="s">
        <v>62</v>
      </c>
      <c r="AP3" s="147" t="s">
        <v>8</v>
      </c>
      <c r="AQ3" s="21" t="s">
        <v>9</v>
      </c>
      <c r="AR3" s="22" t="s">
        <v>77</v>
      </c>
      <c r="AS3" s="211" t="s">
        <v>63</v>
      </c>
      <c r="AT3" s="380" t="s">
        <v>64</v>
      </c>
      <c r="AU3" s="433" t="s">
        <v>65</v>
      </c>
      <c r="AV3" s="76" t="s">
        <v>66</v>
      </c>
      <c r="AW3" s="17" t="s">
        <v>67</v>
      </c>
      <c r="AX3" s="24" t="s">
        <v>41</v>
      </c>
      <c r="AY3" s="73" t="s">
        <v>17</v>
      </c>
      <c r="AZ3" s="25" t="s">
        <v>84</v>
      </c>
      <c r="BA3" s="183"/>
      <c r="BB3" s="439" t="s">
        <v>87</v>
      </c>
      <c r="BC3" s="434" t="s">
        <v>86</v>
      </c>
      <c r="BD3" s="434" t="s">
        <v>85</v>
      </c>
      <c r="BE3" s="397" t="s">
        <v>91</v>
      </c>
      <c r="BF3" s="402" t="s">
        <v>89</v>
      </c>
    </row>
    <row r="4" spans="1:60" s="1" customFormat="1" ht="14.25" thickBot="1" x14ac:dyDescent="0.3">
      <c r="A4" s="493"/>
      <c r="B4" s="195" t="s">
        <v>0</v>
      </c>
      <c r="C4" s="441"/>
      <c r="D4" s="218" t="s">
        <v>15</v>
      </c>
      <c r="E4" s="174" t="s">
        <v>15</v>
      </c>
      <c r="F4" s="96" t="s">
        <v>15</v>
      </c>
      <c r="G4" s="96" t="s">
        <v>15</v>
      </c>
      <c r="H4" s="96" t="s">
        <v>15</v>
      </c>
      <c r="I4" s="96" t="s">
        <v>15</v>
      </c>
      <c r="J4" s="96" t="s">
        <v>15</v>
      </c>
      <c r="K4" s="96" t="s">
        <v>15</v>
      </c>
      <c r="L4" s="96" t="s">
        <v>15</v>
      </c>
      <c r="M4" s="96" t="s">
        <v>15</v>
      </c>
      <c r="N4" s="96" t="s">
        <v>15</v>
      </c>
      <c r="O4" s="96" t="s">
        <v>15</v>
      </c>
      <c r="P4" s="86" t="s">
        <v>33</v>
      </c>
      <c r="Q4" s="155" t="s">
        <v>1</v>
      </c>
      <c r="R4" s="153" t="s">
        <v>1</v>
      </c>
      <c r="S4" s="102" t="s">
        <v>16</v>
      </c>
      <c r="T4" s="7" t="s">
        <v>19</v>
      </c>
      <c r="U4" s="2" t="s">
        <v>19</v>
      </c>
      <c r="V4" s="2" t="s">
        <v>19</v>
      </c>
      <c r="W4" s="122" t="s">
        <v>19</v>
      </c>
      <c r="X4" s="442" t="s">
        <v>37</v>
      </c>
      <c r="Y4" s="66" t="s">
        <v>10</v>
      </c>
      <c r="Z4" s="221" t="s">
        <v>38</v>
      </c>
      <c r="AA4" s="122"/>
      <c r="AB4" s="134" t="s">
        <v>23</v>
      </c>
      <c r="AC4" s="67" t="s">
        <v>92</v>
      </c>
      <c r="AD4" s="409" t="s">
        <v>18</v>
      </c>
      <c r="AE4" s="418"/>
      <c r="AF4" s="409" t="s">
        <v>18</v>
      </c>
      <c r="AG4" s="425"/>
      <c r="AH4" s="281" t="s">
        <v>1</v>
      </c>
      <c r="AI4" s="296" t="s">
        <v>42</v>
      </c>
      <c r="AJ4" s="2"/>
      <c r="AK4" s="2"/>
      <c r="AL4" s="2" t="s">
        <v>7</v>
      </c>
      <c r="AM4" s="2"/>
      <c r="AN4" s="122"/>
      <c r="AO4" s="27" t="s">
        <v>22</v>
      </c>
      <c r="AP4" s="7"/>
      <c r="AQ4" s="2"/>
      <c r="AR4" s="10" t="s">
        <v>6</v>
      </c>
      <c r="AS4" s="122"/>
      <c r="AT4" s="381" t="s">
        <v>18</v>
      </c>
      <c r="AU4" s="29" t="s">
        <v>1</v>
      </c>
      <c r="AV4" s="41" t="s">
        <v>2</v>
      </c>
      <c r="AW4" s="12"/>
      <c r="AX4" s="16" t="s">
        <v>4</v>
      </c>
      <c r="AY4" s="74" t="s">
        <v>4</v>
      </c>
      <c r="AZ4" s="9" t="s">
        <v>5</v>
      </c>
      <c r="BA4" s="184"/>
      <c r="BB4" s="393"/>
      <c r="BC4" s="393"/>
      <c r="BD4" s="435" t="s">
        <v>88</v>
      </c>
      <c r="BE4" s="398" t="s">
        <v>14</v>
      </c>
      <c r="BF4" s="403"/>
    </row>
    <row r="5" spans="1:60" ht="17.25" customHeight="1" x14ac:dyDescent="0.2">
      <c r="A5" s="494"/>
      <c r="B5" s="511"/>
      <c r="C5" s="216" t="s">
        <v>11</v>
      </c>
      <c r="D5" s="223"/>
      <c r="E5" s="357"/>
      <c r="F5" s="358"/>
      <c r="G5" s="358"/>
      <c r="H5" s="358"/>
      <c r="I5" s="358"/>
      <c r="J5" s="358"/>
      <c r="K5" s="358"/>
      <c r="L5" s="358"/>
      <c r="M5" s="358"/>
      <c r="N5" s="358"/>
      <c r="O5" s="358"/>
      <c r="P5" s="87">
        <f t="shared" ref="P5:P68" si="0">SUM(F5:O5)</f>
        <v>0</v>
      </c>
      <c r="Q5" s="156">
        <f>P5+P6</f>
        <v>0</v>
      </c>
      <c r="R5" s="329"/>
      <c r="S5" s="178">
        <f>Q5-R5</f>
        <v>0</v>
      </c>
      <c r="T5" s="105" t="e">
        <f t="shared" ref="T5:T35" si="1">P5/(12*D5)*1000</f>
        <v>#DIV/0!</v>
      </c>
      <c r="U5" s="106" t="e">
        <f t="shared" ref="U5:U35" si="2">H5/(12*D5)*1000</f>
        <v>#DIV/0!</v>
      </c>
      <c r="V5" s="106" t="e">
        <f t="shared" ref="V5:V35" si="3">I5/(12*D5)*1000</f>
        <v>#DIV/0!</v>
      </c>
      <c r="W5" s="106" t="e">
        <f>U5+V5</f>
        <v>#DIV/0!</v>
      </c>
      <c r="X5" s="443">
        <v>0</v>
      </c>
      <c r="Y5" s="79"/>
      <c r="Z5" s="315" t="e">
        <f t="shared" ref="Z5:Z13" si="4">T5*(1+X5)</f>
        <v>#DIV/0!</v>
      </c>
      <c r="AA5" s="316" t="e">
        <f>T5-W5</f>
        <v>#DIV/0!</v>
      </c>
      <c r="AB5" s="317" t="e">
        <f>Z5-AA5</f>
        <v>#DIV/0!</v>
      </c>
      <c r="AC5" s="68" t="e">
        <f>(Y5*Z5+Y6*Z6)*0.012</f>
        <v>#DIV/0!</v>
      </c>
      <c r="AD5" s="410"/>
      <c r="AE5" s="500"/>
      <c r="AF5" s="410"/>
      <c r="AG5" s="426"/>
      <c r="AH5" s="282" t="e">
        <f>AD5+AD6+AF5+AF6-AC5</f>
        <v>#DIV/0!</v>
      </c>
      <c r="AI5" s="4" t="e">
        <f>AH5/(12*(Y5+Y6))*1000</f>
        <v>#DIV/0!</v>
      </c>
      <c r="AJ5" s="5" t="e">
        <f>AI5/AI6</f>
        <v>#DIV/0!</v>
      </c>
      <c r="AK5" s="206">
        <f t="shared" ref="AK5:AK68" si="5">Y5</f>
        <v>0</v>
      </c>
      <c r="AL5" s="8" t="e">
        <f>AD5+AD6+AF5+AF6-(AK5*Z5+AK6*Z6)*0.012</f>
        <v>#DIV/0!</v>
      </c>
      <c r="AM5" s="4" t="e">
        <f>AL5/(12*(AK5+AK6))*1000</f>
        <v>#DIV/0!</v>
      </c>
      <c r="AN5" s="145" t="e">
        <f>AM5/AI6</f>
        <v>#DIV/0!</v>
      </c>
      <c r="AO5" s="149"/>
      <c r="AP5" s="148" t="e">
        <f>(AO5+AO6)/(12*(AK5+AK6))*1000</f>
        <v>#DIV/0!</v>
      </c>
      <c r="AQ5" s="4" t="e">
        <f>(H5+I5+H6+I6)/(12*(D5+D6))*1000+AM5+AP5</f>
        <v>#DIV/0!</v>
      </c>
      <c r="AR5" s="6" t="e">
        <f>(AM5+AP5)/AI6</f>
        <v>#DIV/0!</v>
      </c>
      <c r="AS5" s="143" t="e">
        <f>AQ5/AI6</f>
        <v>#DIV/0!</v>
      </c>
      <c r="AT5" s="382">
        <f>AD5+AO5</f>
        <v>0</v>
      </c>
      <c r="AU5" s="13">
        <f t="shared" ref="AU5:AU36" si="6">H5+I5</f>
        <v>0</v>
      </c>
      <c r="AV5" s="3"/>
      <c r="AW5" s="14" t="e">
        <f t="shared" ref="AW5:AW45" si="7">W5/AV5</f>
        <v>#DIV/0!</v>
      </c>
      <c r="AX5" s="97"/>
      <c r="AY5" s="186"/>
      <c r="AZ5" s="11" t="e">
        <f>(AT5+AT6+AF5+AF6-AX5-AX6)/((AY5+AY6)*12)</f>
        <v>#DIV/0!</v>
      </c>
      <c r="BB5" s="394">
        <f>IF(AE5+AE6+AG5+AG6-AK5-AK6&lt;0,AE5+AE6+AG5+AG6-AK5-AK6,0)</f>
        <v>0</v>
      </c>
      <c r="BC5" s="394">
        <f t="shared" ref="BC5:BC36" si="8">AE5+AG5-AK5</f>
        <v>0</v>
      </c>
      <c r="BD5" s="436">
        <f>BC5+BC6</f>
        <v>0</v>
      </c>
      <c r="BE5" s="399">
        <f>IF(AT5+AT6+AF5+AF6-AX5-AX6&lt;0,AT5+AT6+AF5+AF6-AX5-AX6,0)</f>
        <v>0</v>
      </c>
      <c r="BF5" s="404"/>
    </row>
    <row r="6" spans="1:60" ht="13.5" thickBot="1" x14ac:dyDescent="0.25">
      <c r="A6" s="494"/>
      <c r="B6" s="512"/>
      <c r="C6" s="213" t="s">
        <v>12</v>
      </c>
      <c r="D6" s="336"/>
      <c r="E6" s="337"/>
      <c r="F6" s="338"/>
      <c r="G6" s="338"/>
      <c r="H6" s="338"/>
      <c r="I6" s="338"/>
      <c r="J6" s="338"/>
      <c r="K6" s="338"/>
      <c r="L6" s="338"/>
      <c r="M6" s="338"/>
      <c r="N6" s="338"/>
      <c r="O6" s="338"/>
      <c r="P6" s="88">
        <f>SUM(F6:O6)</f>
        <v>0</v>
      </c>
      <c r="Q6" s="157" t="s">
        <v>21</v>
      </c>
      <c r="R6" s="356" t="s">
        <v>21</v>
      </c>
      <c r="S6" s="120" t="s">
        <v>21</v>
      </c>
      <c r="T6" s="131" t="e">
        <f t="shared" si="1"/>
        <v>#DIV/0!</v>
      </c>
      <c r="U6" s="123" t="e">
        <f t="shared" si="2"/>
        <v>#DIV/0!</v>
      </c>
      <c r="V6" s="123" t="e">
        <f t="shared" si="3"/>
        <v>#DIV/0!</v>
      </c>
      <c r="W6" s="123" t="e">
        <f t="shared" ref="W6:W69" si="9">U6+V6</f>
        <v>#DIV/0!</v>
      </c>
      <c r="X6" s="444">
        <v>0</v>
      </c>
      <c r="Y6" s="80"/>
      <c r="Z6" s="318" t="e">
        <f t="shared" si="4"/>
        <v>#DIV/0!</v>
      </c>
      <c r="AA6" s="319" t="e">
        <f t="shared" ref="AA6:AA69" si="10">T6-W6</f>
        <v>#DIV/0!</v>
      </c>
      <c r="AB6" s="320" t="e">
        <f t="shared" ref="AB6:AB69" si="11">Z6-AA6</f>
        <v>#DIV/0!</v>
      </c>
      <c r="AC6" s="136" t="s">
        <v>21</v>
      </c>
      <c r="AD6" s="411"/>
      <c r="AE6" s="419"/>
      <c r="AF6" s="411"/>
      <c r="AG6" s="427"/>
      <c r="AH6" s="283" t="s">
        <v>21</v>
      </c>
      <c r="AI6" s="297" t="e">
        <f>(H5+H6+I5+I6)/(12*(D5+D6))*1000</f>
        <v>#DIV/0!</v>
      </c>
      <c r="AJ6" s="139" t="s">
        <v>21</v>
      </c>
      <c r="AK6" s="140">
        <f t="shared" si="5"/>
        <v>0</v>
      </c>
      <c r="AL6" s="137" t="s">
        <v>21</v>
      </c>
      <c r="AM6" s="138" t="s">
        <v>21</v>
      </c>
      <c r="AN6" s="146" t="s">
        <v>21</v>
      </c>
      <c r="AO6" s="171"/>
      <c r="AP6" s="137" t="s">
        <v>21</v>
      </c>
      <c r="AR6" s="138" t="s">
        <v>21</v>
      </c>
      <c r="AS6" s="144" t="s">
        <v>21</v>
      </c>
      <c r="AT6" s="383">
        <f t="shared" ref="AT6:AT61" si="12">AD6+AO6</f>
        <v>0</v>
      </c>
      <c r="AU6" s="56">
        <f t="shared" si="6"/>
        <v>0</v>
      </c>
      <c r="AV6" s="55"/>
      <c r="AW6" s="57" t="e">
        <f t="shared" si="7"/>
        <v>#DIV/0!</v>
      </c>
      <c r="AX6" s="64"/>
      <c r="AY6" s="100"/>
      <c r="AZ6" s="58"/>
      <c r="BB6" s="395"/>
      <c r="BC6" s="395">
        <f t="shared" si="8"/>
        <v>0</v>
      </c>
      <c r="BD6" s="437"/>
      <c r="BE6" s="400"/>
      <c r="BF6" s="404"/>
    </row>
    <row r="7" spans="1:60" x14ac:dyDescent="0.2">
      <c r="A7" s="495"/>
      <c r="B7" s="513"/>
      <c r="C7" s="212" t="s">
        <v>11</v>
      </c>
      <c r="D7" s="333"/>
      <c r="E7" s="334"/>
      <c r="F7" s="335"/>
      <c r="G7" s="335"/>
      <c r="H7" s="335"/>
      <c r="I7" s="335"/>
      <c r="J7" s="335"/>
      <c r="K7" s="335"/>
      <c r="L7" s="335"/>
      <c r="M7" s="335"/>
      <c r="N7" s="335"/>
      <c r="O7" s="335"/>
      <c r="P7" s="89">
        <f t="shared" si="0"/>
        <v>0</v>
      </c>
      <c r="Q7" s="156">
        <f>P7+P8</f>
        <v>0</v>
      </c>
      <c r="R7" s="330"/>
      <c r="S7" s="104">
        <f>Q7-R7</f>
        <v>0</v>
      </c>
      <c r="T7" s="132" t="e">
        <f t="shared" si="1"/>
        <v>#DIV/0!</v>
      </c>
      <c r="U7" s="124" t="e">
        <f t="shared" si="2"/>
        <v>#DIV/0!</v>
      </c>
      <c r="V7" s="124" t="e">
        <f t="shared" si="3"/>
        <v>#DIV/0!</v>
      </c>
      <c r="W7" s="124" t="e">
        <f t="shared" si="9"/>
        <v>#DIV/0!</v>
      </c>
      <c r="X7" s="443">
        <v>0</v>
      </c>
      <c r="Y7" s="79"/>
      <c r="Z7" s="315" t="e">
        <f t="shared" si="4"/>
        <v>#DIV/0!</v>
      </c>
      <c r="AA7" s="316" t="e">
        <f t="shared" si="10"/>
        <v>#DIV/0!</v>
      </c>
      <c r="AB7" s="317" t="e">
        <f t="shared" si="11"/>
        <v>#DIV/0!</v>
      </c>
      <c r="AC7" s="68" t="e">
        <f>(Y7*Z7+Y8*Z8)*0.012</f>
        <v>#DIV/0!</v>
      </c>
      <c r="AD7" s="410"/>
      <c r="AE7" s="500"/>
      <c r="AF7" s="410"/>
      <c r="AG7" s="426"/>
      <c r="AH7" s="282" t="e">
        <f>AD7+AD8+AF7+AF8-AC7</f>
        <v>#DIV/0!</v>
      </c>
      <c r="AI7" s="4" t="e">
        <f>AH7/(12*(Y7+Y8))*1000</f>
        <v>#DIV/0!</v>
      </c>
      <c r="AJ7" s="5" t="e">
        <f>AI7/AI8</f>
        <v>#DIV/0!</v>
      </c>
      <c r="AK7" s="206">
        <f t="shared" si="5"/>
        <v>0</v>
      </c>
      <c r="AL7" s="8" t="e">
        <f>AD7+AD8+AF7+AF8-(AK7*Z7+AK8*Z8)*0.012</f>
        <v>#DIV/0!</v>
      </c>
      <c r="AM7" s="4" t="e">
        <f>AL7/(12*(AK7+AK8))*1000</f>
        <v>#DIV/0!</v>
      </c>
      <c r="AN7" s="145" t="e">
        <f>AM7/AI8</f>
        <v>#DIV/0!</v>
      </c>
      <c r="AO7" s="149"/>
      <c r="AP7" s="148" t="e">
        <f>(AO7+AO8)/(12*(AK7+AK8))*1000</f>
        <v>#DIV/0!</v>
      </c>
      <c r="AQ7" s="4" t="e">
        <f>(H7+I7+H8+I8)/(12*(D7+D8))*1000+AM7+AP7</f>
        <v>#DIV/0!</v>
      </c>
      <c r="AR7" s="6" t="e">
        <f>(AM7+AP7)/AI8</f>
        <v>#DIV/0!</v>
      </c>
      <c r="AS7" s="143" t="e">
        <f>AQ7/AI8</f>
        <v>#DIV/0!</v>
      </c>
      <c r="AT7" s="382">
        <f t="shared" si="12"/>
        <v>0</v>
      </c>
      <c r="AU7" s="60">
        <f t="shared" si="6"/>
        <v>0</v>
      </c>
      <c r="AV7" s="59"/>
      <c r="AW7" s="61" t="e">
        <f t="shared" si="7"/>
        <v>#DIV/0!</v>
      </c>
      <c r="AX7" s="63"/>
      <c r="AY7" s="192"/>
      <c r="AZ7" s="11" t="e">
        <f>(AT7+AT8+AF7+AF8-AX7-AX8)/((AY7+AY8)*12)</f>
        <v>#DIV/0!</v>
      </c>
      <c r="BB7" s="394">
        <f>IF(AE7+AE8+AG7+AG8-AK7-AK8&lt;0,AE7+AE8+AG7+AG8-AK7-AK8,0)</f>
        <v>0</v>
      </c>
      <c r="BC7" s="394">
        <f t="shared" si="8"/>
        <v>0</v>
      </c>
      <c r="BD7" s="436">
        <f>BC7+BC8</f>
        <v>0</v>
      </c>
      <c r="BE7" s="399">
        <f>IF(AT7+AT8+AF7+AF8-AX7-AX8&lt;0,AT7+AT8+AF7+AF8-AX7-AX8,0)</f>
        <v>0</v>
      </c>
      <c r="BF7" s="404"/>
    </row>
    <row r="8" spans="1:60" ht="13.5" thickBot="1" x14ac:dyDescent="0.25">
      <c r="A8" s="495"/>
      <c r="B8" s="514"/>
      <c r="C8" s="213" t="s">
        <v>12</v>
      </c>
      <c r="D8" s="336"/>
      <c r="E8" s="337"/>
      <c r="F8" s="338"/>
      <c r="G8" s="338"/>
      <c r="H8" s="338"/>
      <c r="I8" s="338"/>
      <c r="J8" s="338"/>
      <c r="K8" s="338"/>
      <c r="L8" s="338"/>
      <c r="M8" s="338"/>
      <c r="N8" s="338"/>
      <c r="O8" s="338"/>
      <c r="P8" s="88">
        <f t="shared" si="0"/>
        <v>0</v>
      </c>
      <c r="Q8" s="157" t="s">
        <v>21</v>
      </c>
      <c r="R8" s="356" t="s">
        <v>21</v>
      </c>
      <c r="S8" s="120" t="s">
        <v>21</v>
      </c>
      <c r="T8" s="131" t="e">
        <f t="shared" si="1"/>
        <v>#DIV/0!</v>
      </c>
      <c r="U8" s="123" t="e">
        <f t="shared" si="2"/>
        <v>#DIV/0!</v>
      </c>
      <c r="V8" s="123" t="e">
        <f t="shared" si="3"/>
        <v>#DIV/0!</v>
      </c>
      <c r="W8" s="123" t="e">
        <f t="shared" si="9"/>
        <v>#DIV/0!</v>
      </c>
      <c r="X8" s="444">
        <v>0</v>
      </c>
      <c r="Y8" s="80"/>
      <c r="Z8" s="318" t="e">
        <f t="shared" si="4"/>
        <v>#DIV/0!</v>
      </c>
      <c r="AA8" s="319" t="e">
        <f t="shared" si="10"/>
        <v>#DIV/0!</v>
      </c>
      <c r="AB8" s="320" t="e">
        <f t="shared" si="11"/>
        <v>#DIV/0!</v>
      </c>
      <c r="AC8" s="136" t="s">
        <v>21</v>
      </c>
      <c r="AD8" s="411"/>
      <c r="AE8" s="419"/>
      <c r="AF8" s="411"/>
      <c r="AG8" s="427"/>
      <c r="AH8" s="283" t="s">
        <v>21</v>
      </c>
      <c r="AI8" s="297" t="e">
        <f>(H7+H8+I7+I8)/(12*(D7+D8))*1000</f>
        <v>#DIV/0!</v>
      </c>
      <c r="AJ8" s="139" t="s">
        <v>21</v>
      </c>
      <c r="AK8" s="140">
        <f t="shared" si="5"/>
        <v>0</v>
      </c>
      <c r="AL8" s="137" t="s">
        <v>21</v>
      </c>
      <c r="AM8" s="138" t="s">
        <v>21</v>
      </c>
      <c r="AN8" s="146" t="s">
        <v>21</v>
      </c>
      <c r="AO8" s="171"/>
      <c r="AP8" s="137" t="s">
        <v>21</v>
      </c>
      <c r="AQ8" s="137" t="s">
        <v>21</v>
      </c>
      <c r="AR8" s="138" t="s">
        <v>21</v>
      </c>
      <c r="AS8" s="144" t="s">
        <v>21</v>
      </c>
      <c r="AT8" s="383">
        <f t="shared" si="12"/>
        <v>0</v>
      </c>
      <c r="AU8" s="56">
        <f t="shared" si="6"/>
        <v>0</v>
      </c>
      <c r="AV8" s="55"/>
      <c r="AW8" s="57" t="e">
        <f t="shared" si="7"/>
        <v>#DIV/0!</v>
      </c>
      <c r="AX8" s="64"/>
      <c r="AY8" s="100"/>
      <c r="AZ8" s="58"/>
      <c r="BB8" s="395"/>
      <c r="BC8" s="395">
        <f t="shared" si="8"/>
        <v>0</v>
      </c>
      <c r="BD8" s="437"/>
      <c r="BE8" s="400"/>
      <c r="BF8" s="404"/>
    </row>
    <row r="9" spans="1:60" x14ac:dyDescent="0.2">
      <c r="A9" s="495"/>
      <c r="B9" s="513"/>
      <c r="C9" s="212" t="s">
        <v>11</v>
      </c>
      <c r="D9" s="333"/>
      <c r="E9" s="334"/>
      <c r="F9" s="335"/>
      <c r="G9" s="335"/>
      <c r="H9" s="335"/>
      <c r="I9" s="335"/>
      <c r="J9" s="335"/>
      <c r="K9" s="335"/>
      <c r="L9" s="335"/>
      <c r="M9" s="335"/>
      <c r="N9" s="335"/>
      <c r="O9" s="335"/>
      <c r="P9" s="89">
        <f t="shared" si="0"/>
        <v>0</v>
      </c>
      <c r="Q9" s="156">
        <f>P9+P10</f>
        <v>0</v>
      </c>
      <c r="R9" s="331"/>
      <c r="S9" s="104">
        <f>Q9-R9</f>
        <v>0</v>
      </c>
      <c r="T9" s="132" t="e">
        <f t="shared" si="1"/>
        <v>#DIV/0!</v>
      </c>
      <c r="U9" s="124" t="e">
        <f t="shared" si="2"/>
        <v>#DIV/0!</v>
      </c>
      <c r="V9" s="124" t="e">
        <f t="shared" si="3"/>
        <v>#DIV/0!</v>
      </c>
      <c r="W9" s="124" t="e">
        <f t="shared" si="9"/>
        <v>#DIV/0!</v>
      </c>
      <c r="X9" s="443">
        <v>0</v>
      </c>
      <c r="Y9" s="79"/>
      <c r="Z9" s="315" t="e">
        <f t="shared" si="4"/>
        <v>#DIV/0!</v>
      </c>
      <c r="AA9" s="316" t="e">
        <f t="shared" si="10"/>
        <v>#DIV/0!</v>
      </c>
      <c r="AB9" s="317" t="e">
        <f t="shared" si="11"/>
        <v>#DIV/0!</v>
      </c>
      <c r="AC9" s="68" t="e">
        <f>(Y9*Z9+Y10*Z10)*0.012</f>
        <v>#DIV/0!</v>
      </c>
      <c r="AD9" s="412"/>
      <c r="AE9" s="500"/>
      <c r="AF9" s="410"/>
      <c r="AG9" s="426"/>
      <c r="AH9" s="282" t="e">
        <f>AD9+AD10+AF9+AF10-AC9</f>
        <v>#DIV/0!</v>
      </c>
      <c r="AI9" s="4" t="e">
        <f>AH9/(12*(Y9+Y10))*1000</f>
        <v>#DIV/0!</v>
      </c>
      <c r="AJ9" s="5" t="e">
        <f>AI9/AI10</f>
        <v>#DIV/0!</v>
      </c>
      <c r="AK9" s="206">
        <f t="shared" ref="AK9" si="13">Y9</f>
        <v>0</v>
      </c>
      <c r="AL9" s="8" t="e">
        <f>AD9+AD10+AF9+AF10-(AK9*Z9+AK10*Z10)*0.012</f>
        <v>#DIV/0!</v>
      </c>
      <c r="AM9" s="4" t="e">
        <f>AL9/(12*(AK9+AK10))*1000</f>
        <v>#DIV/0!</v>
      </c>
      <c r="AN9" s="145" t="e">
        <f>AM9/AI10</f>
        <v>#DIV/0!</v>
      </c>
      <c r="AO9" s="149"/>
      <c r="AP9" s="148" t="e">
        <f>(AO9+AO10)/(12*(AK9+AK10))*1000</f>
        <v>#DIV/0!</v>
      </c>
      <c r="AQ9" s="4" t="e">
        <f>(H9+I9+H10+I10)/(12*(D9+D10))*1000+AM9+AP9</f>
        <v>#DIV/0!</v>
      </c>
      <c r="AR9" s="6" t="e">
        <f>(AM9+AP9)/AI10</f>
        <v>#DIV/0!</v>
      </c>
      <c r="AS9" s="143" t="e">
        <f>AQ9/AI10</f>
        <v>#DIV/0!</v>
      </c>
      <c r="AT9" s="382">
        <f t="shared" si="12"/>
        <v>0</v>
      </c>
      <c r="AU9" s="60">
        <f t="shared" si="6"/>
        <v>0</v>
      </c>
      <c r="AV9" s="59"/>
      <c r="AW9" s="61" t="e">
        <f t="shared" si="7"/>
        <v>#DIV/0!</v>
      </c>
      <c r="AX9" s="63"/>
      <c r="AY9" s="192"/>
      <c r="AZ9" s="11" t="e">
        <f>(AT9+AT10+AF9+AF10-AX9-AX10)/((AY9+AY10)*12)</f>
        <v>#DIV/0!</v>
      </c>
      <c r="BB9" s="394">
        <f>IF(AE9+AE10+AG9+AG10-AK9-AK10&lt;0,AE9+AE10+AG9+AG10-AK9-AK10,0)</f>
        <v>0</v>
      </c>
      <c r="BC9" s="394">
        <f t="shared" si="8"/>
        <v>0</v>
      </c>
      <c r="BD9" s="436">
        <f>BC9+BC10</f>
        <v>0</v>
      </c>
      <c r="BE9" s="399">
        <f>IF(AT9+AT10+AF9+AF10-AX9-AX10&lt;0,AT9+AT10+AF9+AF10-AX9-AX10,0)</f>
        <v>0</v>
      </c>
      <c r="BF9" s="404"/>
    </row>
    <row r="10" spans="1:60" ht="13.5" thickBot="1" x14ac:dyDescent="0.25">
      <c r="A10" s="495"/>
      <c r="B10" s="514"/>
      <c r="C10" s="213" t="s">
        <v>12</v>
      </c>
      <c r="D10" s="336"/>
      <c r="E10" s="337"/>
      <c r="F10" s="338"/>
      <c r="G10" s="338"/>
      <c r="H10" s="338"/>
      <c r="I10" s="338"/>
      <c r="J10" s="338"/>
      <c r="K10" s="338"/>
      <c r="L10" s="338"/>
      <c r="M10" s="338"/>
      <c r="N10" s="338"/>
      <c r="O10" s="338"/>
      <c r="P10" s="88">
        <f t="shared" si="0"/>
        <v>0</v>
      </c>
      <c r="Q10" s="157" t="s">
        <v>21</v>
      </c>
      <c r="R10" s="356" t="s">
        <v>21</v>
      </c>
      <c r="S10" s="120" t="s">
        <v>21</v>
      </c>
      <c r="T10" s="131" t="e">
        <f t="shared" si="1"/>
        <v>#DIV/0!</v>
      </c>
      <c r="U10" s="123" t="e">
        <f t="shared" si="2"/>
        <v>#DIV/0!</v>
      </c>
      <c r="V10" s="123" t="e">
        <f t="shared" si="3"/>
        <v>#DIV/0!</v>
      </c>
      <c r="W10" s="123" t="e">
        <f t="shared" si="9"/>
        <v>#DIV/0!</v>
      </c>
      <c r="X10" s="444">
        <v>0</v>
      </c>
      <c r="Y10" s="80"/>
      <c r="Z10" s="318" t="e">
        <f t="shared" si="4"/>
        <v>#DIV/0!</v>
      </c>
      <c r="AA10" s="319" t="e">
        <f t="shared" si="10"/>
        <v>#DIV/0!</v>
      </c>
      <c r="AB10" s="320" t="e">
        <f t="shared" si="11"/>
        <v>#DIV/0!</v>
      </c>
      <c r="AC10" s="136" t="s">
        <v>21</v>
      </c>
      <c r="AD10" s="411"/>
      <c r="AE10" s="419"/>
      <c r="AF10" s="411"/>
      <c r="AG10" s="427"/>
      <c r="AH10" s="283" t="s">
        <v>21</v>
      </c>
      <c r="AI10" s="297" t="e">
        <f>(H9+H10+I9+I10)/(12*(D9+D10))*1000</f>
        <v>#DIV/0!</v>
      </c>
      <c r="AJ10" s="139" t="s">
        <v>21</v>
      </c>
      <c r="AK10" s="140">
        <f t="shared" si="5"/>
        <v>0</v>
      </c>
      <c r="AL10" s="137" t="s">
        <v>21</v>
      </c>
      <c r="AM10" s="138" t="s">
        <v>21</v>
      </c>
      <c r="AN10" s="146" t="s">
        <v>21</v>
      </c>
      <c r="AO10" s="171"/>
      <c r="AP10" s="137" t="s">
        <v>21</v>
      </c>
      <c r="AQ10" s="137" t="s">
        <v>21</v>
      </c>
      <c r="AR10" s="138" t="s">
        <v>21</v>
      </c>
      <c r="AS10" s="144" t="s">
        <v>21</v>
      </c>
      <c r="AT10" s="383">
        <f t="shared" si="12"/>
        <v>0</v>
      </c>
      <c r="AU10" s="56">
        <f t="shared" si="6"/>
        <v>0</v>
      </c>
      <c r="AV10" s="55"/>
      <c r="AW10" s="57" t="e">
        <f t="shared" si="7"/>
        <v>#DIV/0!</v>
      </c>
      <c r="AX10" s="64"/>
      <c r="AY10" s="100"/>
      <c r="AZ10" s="58"/>
      <c r="BB10" s="395"/>
      <c r="BC10" s="395">
        <f t="shared" si="8"/>
        <v>0</v>
      </c>
      <c r="BD10" s="437"/>
      <c r="BE10" s="400"/>
      <c r="BF10" s="404"/>
    </row>
    <row r="11" spans="1:60" x14ac:dyDescent="0.2">
      <c r="A11" s="495"/>
      <c r="B11" s="513"/>
      <c r="C11" s="212" t="s">
        <v>11</v>
      </c>
      <c r="D11" s="333"/>
      <c r="E11" s="334"/>
      <c r="F11" s="335"/>
      <c r="G11" s="335"/>
      <c r="H11" s="335"/>
      <c r="I11" s="335"/>
      <c r="J11" s="335"/>
      <c r="K11" s="335"/>
      <c r="L11" s="335"/>
      <c r="M11" s="335"/>
      <c r="N11" s="335"/>
      <c r="O11" s="335"/>
      <c r="P11" s="89">
        <f t="shared" si="0"/>
        <v>0</v>
      </c>
      <c r="Q11" s="156">
        <f>P11+P12</f>
        <v>0</v>
      </c>
      <c r="R11" s="332"/>
      <c r="S11" s="104">
        <f>Q11-R11</f>
        <v>0</v>
      </c>
      <c r="T11" s="132" t="e">
        <f t="shared" si="1"/>
        <v>#DIV/0!</v>
      </c>
      <c r="U11" s="124" t="e">
        <f t="shared" si="2"/>
        <v>#DIV/0!</v>
      </c>
      <c r="V11" s="124" t="e">
        <f t="shared" si="3"/>
        <v>#DIV/0!</v>
      </c>
      <c r="W11" s="124" t="e">
        <f t="shared" si="9"/>
        <v>#DIV/0!</v>
      </c>
      <c r="X11" s="443">
        <v>0</v>
      </c>
      <c r="Y11" s="79"/>
      <c r="Z11" s="315" t="e">
        <f t="shared" si="4"/>
        <v>#DIV/0!</v>
      </c>
      <c r="AA11" s="316" t="e">
        <f t="shared" si="10"/>
        <v>#DIV/0!</v>
      </c>
      <c r="AB11" s="317" t="e">
        <f t="shared" si="11"/>
        <v>#DIV/0!</v>
      </c>
      <c r="AC11" s="68" t="e">
        <f>(Y11*Z11+Y12*Z12)*0.012</f>
        <v>#DIV/0!</v>
      </c>
      <c r="AD11" s="410"/>
      <c r="AE11" s="500"/>
      <c r="AF11" s="410"/>
      <c r="AG11" s="426"/>
      <c r="AH11" s="282" t="e">
        <f>AD11+AD12+AF11+AF12-AC11</f>
        <v>#DIV/0!</v>
      </c>
      <c r="AI11" s="4" t="e">
        <f>AH11/(12*(Y11+Y12))*1000</f>
        <v>#DIV/0!</v>
      </c>
      <c r="AJ11" s="5" t="e">
        <f>AI11/AI12</f>
        <v>#DIV/0!</v>
      </c>
      <c r="AK11" s="206">
        <f t="shared" si="5"/>
        <v>0</v>
      </c>
      <c r="AL11" s="8" t="e">
        <f>AD11+AD12+AF11+AF12-(AK11*Z11+AK12*Z12)*0.012</f>
        <v>#DIV/0!</v>
      </c>
      <c r="AM11" s="4" t="e">
        <f>AL11/(12*(AK11+AK12))*1000</f>
        <v>#DIV/0!</v>
      </c>
      <c r="AN11" s="145" t="e">
        <f>AM11/AI12</f>
        <v>#DIV/0!</v>
      </c>
      <c r="AO11" s="149"/>
      <c r="AP11" s="148" t="e">
        <f>(AO11+AO12)/(12*(AK11+AK12))*1000</f>
        <v>#DIV/0!</v>
      </c>
      <c r="AQ11" s="4" t="e">
        <f>(H11+I11+H12+I12)/(12*(D11+D12))*1000+AM11+AP11</f>
        <v>#DIV/0!</v>
      </c>
      <c r="AR11" s="6" t="e">
        <f>(AM11+AP11)/AI12</f>
        <v>#DIV/0!</v>
      </c>
      <c r="AS11" s="143" t="e">
        <f>AQ11/AI12</f>
        <v>#DIV/0!</v>
      </c>
      <c r="AT11" s="382">
        <f t="shared" si="12"/>
        <v>0</v>
      </c>
      <c r="AU11" s="60">
        <f t="shared" si="6"/>
        <v>0</v>
      </c>
      <c r="AV11" s="101"/>
      <c r="AW11" s="61" t="e">
        <f t="shared" si="7"/>
        <v>#DIV/0!</v>
      </c>
      <c r="AX11" s="190"/>
      <c r="AY11" s="191"/>
      <c r="AZ11" s="11" t="e">
        <f>(AT11+AT12+AF11+AF12-AX11-AX12)/((AY11+AY12)*12)</f>
        <v>#DIV/0!</v>
      </c>
      <c r="BB11" s="394">
        <f>IF(AE11+AE12+AG11+AG12-AK11-AK12&lt;0,AE11+AE12+AG11+AG12-AK11-AK12,0)</f>
        <v>0</v>
      </c>
      <c r="BC11" s="394">
        <f t="shared" si="8"/>
        <v>0</v>
      </c>
      <c r="BD11" s="436">
        <f>BC11+BC12</f>
        <v>0</v>
      </c>
      <c r="BE11" s="399">
        <f>IF(AT11+AT12+AF11+AF12-AX11-AX12&lt;0,AT11+AT12+AF11+AF12-AX11-AX12,0)</f>
        <v>0</v>
      </c>
      <c r="BF11" s="404"/>
    </row>
    <row r="12" spans="1:60" ht="13.5" thickBot="1" x14ac:dyDescent="0.25">
      <c r="A12" s="495"/>
      <c r="B12" s="514"/>
      <c r="C12" s="213" t="s">
        <v>12</v>
      </c>
      <c r="D12" s="336"/>
      <c r="E12" s="337"/>
      <c r="F12" s="338"/>
      <c r="G12" s="338"/>
      <c r="H12" s="338"/>
      <c r="I12" s="338"/>
      <c r="J12" s="338"/>
      <c r="K12" s="338"/>
      <c r="L12" s="338"/>
      <c r="M12" s="338"/>
      <c r="N12" s="338"/>
      <c r="O12" s="338"/>
      <c r="P12" s="88">
        <f t="shared" si="0"/>
        <v>0</v>
      </c>
      <c r="Q12" s="157" t="s">
        <v>21</v>
      </c>
      <c r="R12" s="356" t="s">
        <v>21</v>
      </c>
      <c r="S12" s="120" t="s">
        <v>21</v>
      </c>
      <c r="T12" s="131" t="e">
        <f t="shared" si="1"/>
        <v>#DIV/0!</v>
      </c>
      <c r="U12" s="123" t="e">
        <f t="shared" si="2"/>
        <v>#DIV/0!</v>
      </c>
      <c r="V12" s="123" t="e">
        <f t="shared" si="3"/>
        <v>#DIV/0!</v>
      </c>
      <c r="W12" s="126" t="e">
        <f t="shared" si="9"/>
        <v>#DIV/0!</v>
      </c>
      <c r="X12" s="444">
        <v>0</v>
      </c>
      <c r="Y12" s="80"/>
      <c r="Z12" s="318" t="e">
        <f t="shared" si="4"/>
        <v>#DIV/0!</v>
      </c>
      <c r="AA12" s="319" t="e">
        <f t="shared" si="10"/>
        <v>#DIV/0!</v>
      </c>
      <c r="AB12" s="320" t="e">
        <f t="shared" si="11"/>
        <v>#DIV/0!</v>
      </c>
      <c r="AC12" s="136" t="s">
        <v>21</v>
      </c>
      <c r="AD12" s="413"/>
      <c r="AE12" s="419"/>
      <c r="AF12" s="411"/>
      <c r="AG12" s="427"/>
      <c r="AH12" s="283" t="s">
        <v>21</v>
      </c>
      <c r="AI12" s="297" t="e">
        <f>(H11+H12+I11+I12)/(12*(D11+D12))*1000</f>
        <v>#DIV/0!</v>
      </c>
      <c r="AJ12" s="139" t="s">
        <v>21</v>
      </c>
      <c r="AK12" s="140">
        <f>Y12</f>
        <v>0</v>
      </c>
      <c r="AL12" s="137" t="s">
        <v>21</v>
      </c>
      <c r="AM12" s="138" t="s">
        <v>21</v>
      </c>
      <c r="AN12" s="146" t="s">
        <v>21</v>
      </c>
      <c r="AO12" s="171"/>
      <c r="AP12" s="137" t="s">
        <v>21</v>
      </c>
      <c r="AQ12" s="137" t="s">
        <v>21</v>
      </c>
      <c r="AR12" s="138" t="s">
        <v>21</v>
      </c>
      <c r="AS12" s="144" t="s">
        <v>21</v>
      </c>
      <c r="AT12" s="383">
        <f t="shared" si="12"/>
        <v>0</v>
      </c>
      <c r="AU12" s="56">
        <f t="shared" si="6"/>
        <v>0</v>
      </c>
      <c r="AV12" s="59"/>
      <c r="AW12" s="57" t="e">
        <f t="shared" si="7"/>
        <v>#DIV/0!</v>
      </c>
      <c r="AX12" s="64"/>
      <c r="AY12" s="100"/>
      <c r="AZ12" s="58"/>
      <c r="BB12" s="395"/>
      <c r="BC12" s="395">
        <f t="shared" si="8"/>
        <v>0</v>
      </c>
      <c r="BD12" s="437"/>
      <c r="BE12" s="400"/>
      <c r="BF12" s="404"/>
    </row>
    <row r="13" spans="1:60" x14ac:dyDescent="0.2">
      <c r="A13" s="495"/>
      <c r="B13" s="513"/>
      <c r="C13" s="212" t="s">
        <v>11</v>
      </c>
      <c r="D13" s="333"/>
      <c r="E13" s="334"/>
      <c r="F13" s="335"/>
      <c r="G13" s="335"/>
      <c r="H13" s="335"/>
      <c r="I13" s="335"/>
      <c r="J13" s="335"/>
      <c r="K13" s="335"/>
      <c r="L13" s="335"/>
      <c r="M13" s="335"/>
      <c r="N13" s="335"/>
      <c r="O13" s="335"/>
      <c r="P13" s="89">
        <f t="shared" si="0"/>
        <v>0</v>
      </c>
      <c r="Q13" s="156">
        <f>P13+P14</f>
        <v>0</v>
      </c>
      <c r="R13" s="332"/>
      <c r="S13" s="104">
        <f>Q13-R13</f>
        <v>0</v>
      </c>
      <c r="T13" s="132" t="e">
        <f t="shared" si="1"/>
        <v>#DIV/0!</v>
      </c>
      <c r="U13" s="124" t="e">
        <f t="shared" si="2"/>
        <v>#DIV/0!</v>
      </c>
      <c r="V13" s="124" t="e">
        <f t="shared" si="3"/>
        <v>#DIV/0!</v>
      </c>
      <c r="W13" s="127" t="e">
        <f t="shared" si="9"/>
        <v>#DIV/0!</v>
      </c>
      <c r="X13" s="443">
        <v>0</v>
      </c>
      <c r="Y13" s="79"/>
      <c r="Z13" s="315" t="e">
        <f t="shared" si="4"/>
        <v>#DIV/0!</v>
      </c>
      <c r="AA13" s="316" t="e">
        <f t="shared" si="10"/>
        <v>#DIV/0!</v>
      </c>
      <c r="AB13" s="317" t="e">
        <f t="shared" si="11"/>
        <v>#DIV/0!</v>
      </c>
      <c r="AC13" s="68" t="e">
        <f>(Y13*Z13+Y14*Z14)*0.012</f>
        <v>#DIV/0!</v>
      </c>
      <c r="AD13" s="410"/>
      <c r="AE13" s="500"/>
      <c r="AF13" s="410"/>
      <c r="AG13" s="426"/>
      <c r="AH13" s="282" t="e">
        <f>AD13+AD14+AF13+AF14-AC13</f>
        <v>#DIV/0!</v>
      </c>
      <c r="AI13" s="4" t="e">
        <f>AH13/(12*(Y13+Y14))*1000</f>
        <v>#DIV/0!</v>
      </c>
      <c r="AJ13" s="5" t="e">
        <f>AI13/AI14</f>
        <v>#DIV/0!</v>
      </c>
      <c r="AK13" s="206">
        <f t="shared" si="5"/>
        <v>0</v>
      </c>
      <c r="AL13" s="8" t="e">
        <f>AD13+AD14+AF13+AF14-(AK13*Z13+AK14*Z14)*0.012</f>
        <v>#DIV/0!</v>
      </c>
      <c r="AM13" s="4" t="e">
        <f>AL13/(12*(AK13+AK14))*1000</f>
        <v>#DIV/0!</v>
      </c>
      <c r="AN13" s="145" t="e">
        <f>AM13/AI14</f>
        <v>#DIV/0!</v>
      </c>
      <c r="AO13" s="149"/>
      <c r="AP13" s="148" t="e">
        <f>(AO13+AO14)/(12*(AK13+AK14))*1000</f>
        <v>#DIV/0!</v>
      </c>
      <c r="AQ13" s="4" t="e">
        <f>(H13+I13+H14+I14)/(12*(D13+D14))*1000+AM13+AP13</f>
        <v>#DIV/0!</v>
      </c>
      <c r="AR13" s="6" t="e">
        <f>(AM13+AP13)/AI14</f>
        <v>#DIV/0!</v>
      </c>
      <c r="AS13" s="143" t="e">
        <f>AQ13/AI14</f>
        <v>#DIV/0!</v>
      </c>
      <c r="AT13" s="382">
        <f t="shared" si="12"/>
        <v>0</v>
      </c>
      <c r="AU13" s="60">
        <f t="shared" si="6"/>
        <v>0</v>
      </c>
      <c r="AV13" s="59"/>
      <c r="AW13" s="61" t="e">
        <f t="shared" si="7"/>
        <v>#DIV/0!</v>
      </c>
      <c r="AX13" s="192"/>
      <c r="AY13" s="192"/>
      <c r="AZ13" s="11" t="e">
        <f>(AT13+AT14+AF13+AF14-AX13-AX14)/((AY13+AY14)*12)</f>
        <v>#DIV/0!</v>
      </c>
      <c r="BB13" s="394">
        <f>IF(AE13+AE14+AG13+AG14-AK13-AK14&lt;0,AE13+AE14+AG13+AG14-AK13-AK14,0)</f>
        <v>0</v>
      </c>
      <c r="BC13" s="394">
        <f t="shared" si="8"/>
        <v>0</v>
      </c>
      <c r="BD13" s="436">
        <f>BC13+BC14</f>
        <v>0</v>
      </c>
      <c r="BE13" s="399">
        <f>IF(AT13+AT14+AF13+AF14-AX13-AX14&lt;0,AT13+AT14+AF13+AF14-AX13-AX14,0)</f>
        <v>0</v>
      </c>
      <c r="BF13" s="404"/>
    </row>
    <row r="14" spans="1:60" ht="13.5" thickBot="1" x14ac:dyDescent="0.25">
      <c r="A14" s="495"/>
      <c r="B14" s="514"/>
      <c r="C14" s="213" t="s">
        <v>12</v>
      </c>
      <c r="D14" s="336"/>
      <c r="E14" s="337"/>
      <c r="F14" s="338"/>
      <c r="G14" s="338"/>
      <c r="H14" s="338"/>
      <c r="I14" s="338"/>
      <c r="J14" s="338"/>
      <c r="K14" s="338"/>
      <c r="L14" s="338"/>
      <c r="M14" s="338"/>
      <c r="N14" s="338"/>
      <c r="O14" s="338"/>
      <c r="P14" s="88">
        <f t="shared" si="0"/>
        <v>0</v>
      </c>
      <c r="Q14" s="157" t="s">
        <v>21</v>
      </c>
      <c r="R14" s="356" t="s">
        <v>21</v>
      </c>
      <c r="S14" s="120" t="s">
        <v>21</v>
      </c>
      <c r="T14" s="131" t="e">
        <f t="shared" si="1"/>
        <v>#DIV/0!</v>
      </c>
      <c r="U14" s="123" t="e">
        <f t="shared" si="2"/>
        <v>#DIV/0!</v>
      </c>
      <c r="V14" s="123" t="e">
        <f t="shared" si="3"/>
        <v>#DIV/0!</v>
      </c>
      <c r="W14" s="126" t="e">
        <f t="shared" si="9"/>
        <v>#DIV/0!</v>
      </c>
      <c r="X14" s="444">
        <v>0</v>
      </c>
      <c r="Y14" s="80"/>
      <c r="Z14" s="318" t="e">
        <f t="shared" ref="Z14:Z77" si="14">T14*(1+X14)</f>
        <v>#DIV/0!</v>
      </c>
      <c r="AA14" s="319" t="e">
        <f t="shared" si="10"/>
        <v>#DIV/0!</v>
      </c>
      <c r="AB14" s="320" t="e">
        <f t="shared" si="11"/>
        <v>#DIV/0!</v>
      </c>
      <c r="AC14" s="136" t="s">
        <v>21</v>
      </c>
      <c r="AD14" s="411"/>
      <c r="AE14" s="419"/>
      <c r="AF14" s="411"/>
      <c r="AG14" s="427"/>
      <c r="AH14" s="283" t="s">
        <v>21</v>
      </c>
      <c r="AI14" s="297" t="e">
        <f>(H13+H14+I13+I14)/(12*(D13+D14))*1000</f>
        <v>#DIV/0!</v>
      </c>
      <c r="AJ14" s="139" t="s">
        <v>21</v>
      </c>
      <c r="AK14" s="140">
        <f t="shared" si="5"/>
        <v>0</v>
      </c>
      <c r="AL14" s="137" t="s">
        <v>21</v>
      </c>
      <c r="AM14" s="138" t="s">
        <v>21</v>
      </c>
      <c r="AN14" s="146" t="s">
        <v>21</v>
      </c>
      <c r="AO14" s="171"/>
      <c r="AP14" s="137" t="s">
        <v>21</v>
      </c>
      <c r="AQ14" s="137" t="s">
        <v>21</v>
      </c>
      <c r="AR14" s="138" t="s">
        <v>21</v>
      </c>
      <c r="AS14" s="144" t="s">
        <v>21</v>
      </c>
      <c r="AT14" s="383">
        <f t="shared" si="12"/>
        <v>0</v>
      </c>
      <c r="AU14" s="56">
        <f t="shared" si="6"/>
        <v>0</v>
      </c>
      <c r="AV14" s="55"/>
      <c r="AW14" s="57" t="e">
        <f t="shared" si="7"/>
        <v>#DIV/0!</v>
      </c>
      <c r="AX14" s="100"/>
      <c r="AY14" s="100"/>
      <c r="AZ14" s="58"/>
      <c r="BB14" s="395"/>
      <c r="BC14" s="395">
        <f t="shared" si="8"/>
        <v>0</v>
      </c>
      <c r="BD14" s="437"/>
      <c r="BE14" s="400"/>
      <c r="BF14" s="404"/>
    </row>
    <row r="15" spans="1:60" ht="12.75" customHeight="1" x14ac:dyDescent="0.2">
      <c r="A15" s="495"/>
      <c r="B15" s="513"/>
      <c r="C15" s="212" t="s">
        <v>11</v>
      </c>
      <c r="D15" s="339"/>
      <c r="E15" s="340"/>
      <c r="F15" s="341"/>
      <c r="G15" s="339"/>
      <c r="H15" s="339"/>
      <c r="I15" s="339"/>
      <c r="J15" s="339"/>
      <c r="K15" s="339"/>
      <c r="L15" s="339"/>
      <c r="M15" s="339"/>
      <c r="N15" s="339"/>
      <c r="O15" s="339"/>
      <c r="P15" s="89">
        <f t="shared" si="0"/>
        <v>0</v>
      </c>
      <c r="Q15" s="156">
        <f>P15+P16</f>
        <v>0</v>
      </c>
      <c r="R15" s="332"/>
      <c r="S15" s="104">
        <f>Q15-R15</f>
        <v>0</v>
      </c>
      <c r="T15" s="132" t="e">
        <f t="shared" si="1"/>
        <v>#DIV/0!</v>
      </c>
      <c r="U15" s="124" t="e">
        <f t="shared" si="2"/>
        <v>#DIV/0!</v>
      </c>
      <c r="V15" s="124" t="e">
        <f t="shared" si="3"/>
        <v>#DIV/0!</v>
      </c>
      <c r="W15" s="127" t="e">
        <f t="shared" si="9"/>
        <v>#DIV/0!</v>
      </c>
      <c r="X15" s="443">
        <v>0</v>
      </c>
      <c r="Y15" s="79"/>
      <c r="Z15" s="315" t="e">
        <f t="shared" si="14"/>
        <v>#DIV/0!</v>
      </c>
      <c r="AA15" s="316" t="e">
        <f t="shared" si="10"/>
        <v>#DIV/0!</v>
      </c>
      <c r="AB15" s="317" t="e">
        <f t="shared" si="11"/>
        <v>#DIV/0!</v>
      </c>
      <c r="AC15" s="68" t="e">
        <f>(Y15*Z15+Y16*Z16)*0.012</f>
        <v>#DIV/0!</v>
      </c>
      <c r="AD15" s="410"/>
      <c r="AE15" s="500"/>
      <c r="AF15" s="410"/>
      <c r="AG15" s="426"/>
      <c r="AH15" s="282" t="e">
        <f>AD15+AD16+AF15+AF16-AC15</f>
        <v>#DIV/0!</v>
      </c>
      <c r="AI15" s="4" t="e">
        <f>AH15/(12*(Y15+Y16))*1000</f>
        <v>#DIV/0!</v>
      </c>
      <c r="AJ15" s="5" t="e">
        <f>AI15/AI16</f>
        <v>#DIV/0!</v>
      </c>
      <c r="AK15" s="206">
        <f t="shared" si="5"/>
        <v>0</v>
      </c>
      <c r="AL15" s="8" t="e">
        <f>AD15+AD16+AF15+AF16-(AK15*Z15+AK16*Z16)*0.012</f>
        <v>#DIV/0!</v>
      </c>
      <c r="AM15" s="4" t="e">
        <f>AL15/(12*(AK15+AK16))*1000</f>
        <v>#DIV/0!</v>
      </c>
      <c r="AN15" s="145" t="e">
        <f>AM15/AI16</f>
        <v>#DIV/0!</v>
      </c>
      <c r="AO15" s="149"/>
      <c r="AP15" s="148" t="e">
        <f>(AO15+AO16)/(12*(AK15+AK16))*1000</f>
        <v>#DIV/0!</v>
      </c>
      <c r="AQ15" s="4" t="e">
        <f>(H15+I15+H16+I16)/(12*(D15+D16))*1000+AM15+AP15</f>
        <v>#DIV/0!</v>
      </c>
      <c r="AR15" s="6" t="e">
        <f>(AM15+AP15)/AI16</f>
        <v>#DIV/0!</v>
      </c>
      <c r="AS15" s="143" t="e">
        <f>AQ15/AI16</f>
        <v>#DIV/0!</v>
      </c>
      <c r="AT15" s="382">
        <f t="shared" si="12"/>
        <v>0</v>
      </c>
      <c r="AU15" s="60">
        <f t="shared" si="6"/>
        <v>0</v>
      </c>
      <c r="AV15" s="59"/>
      <c r="AW15" s="61" t="e">
        <f t="shared" si="7"/>
        <v>#DIV/0!</v>
      </c>
      <c r="AX15" s="63"/>
      <c r="AY15" s="192"/>
      <c r="AZ15" s="11" t="e">
        <f>(AT15+AT16+AF15+AF16-AX15-AX16)/((AY15+AY16)*12)</f>
        <v>#DIV/0!</v>
      </c>
      <c r="BB15" s="394">
        <f>IF(AE15+AE16+AG15+AG16-AK15-AK16&lt;0,AE15+AE16+AG15+AG16-AK15-AK16,0)</f>
        <v>0</v>
      </c>
      <c r="BC15" s="394">
        <f t="shared" si="8"/>
        <v>0</v>
      </c>
      <c r="BD15" s="436">
        <f>BC15+BC16</f>
        <v>0</v>
      </c>
      <c r="BE15" s="399">
        <f>IF(AT15+AT16+AF15+AF16-AX15-AX16&lt;0,AT15+AT16+AF15+AF16-AX15-AX16,0)</f>
        <v>0</v>
      </c>
      <c r="BF15" s="404"/>
      <c r="BH15" s="406"/>
    </row>
    <row r="16" spans="1:60" ht="15.75" customHeight="1" thickBot="1" x14ac:dyDescent="0.25">
      <c r="A16" s="495"/>
      <c r="B16" s="514"/>
      <c r="C16" s="213" t="s">
        <v>12</v>
      </c>
      <c r="D16" s="336"/>
      <c r="E16" s="337"/>
      <c r="F16" s="338"/>
      <c r="G16" s="336"/>
      <c r="H16" s="336"/>
      <c r="I16" s="336"/>
      <c r="J16" s="336"/>
      <c r="K16" s="336"/>
      <c r="L16" s="336"/>
      <c r="M16" s="336"/>
      <c r="N16" s="336"/>
      <c r="O16" s="336"/>
      <c r="P16" s="88">
        <f t="shared" si="0"/>
        <v>0</v>
      </c>
      <c r="Q16" s="157" t="s">
        <v>21</v>
      </c>
      <c r="R16" s="356" t="s">
        <v>21</v>
      </c>
      <c r="S16" s="120" t="s">
        <v>21</v>
      </c>
      <c r="T16" s="131" t="e">
        <f t="shared" si="1"/>
        <v>#DIV/0!</v>
      </c>
      <c r="U16" s="123" t="e">
        <f t="shared" si="2"/>
        <v>#DIV/0!</v>
      </c>
      <c r="V16" s="123" t="e">
        <f t="shared" si="3"/>
        <v>#DIV/0!</v>
      </c>
      <c r="W16" s="126" t="e">
        <f t="shared" si="9"/>
        <v>#DIV/0!</v>
      </c>
      <c r="X16" s="444">
        <v>0</v>
      </c>
      <c r="Y16" s="80"/>
      <c r="Z16" s="318" t="e">
        <f t="shared" si="14"/>
        <v>#DIV/0!</v>
      </c>
      <c r="AA16" s="319" t="e">
        <f t="shared" si="10"/>
        <v>#DIV/0!</v>
      </c>
      <c r="AB16" s="320" t="e">
        <f t="shared" si="11"/>
        <v>#DIV/0!</v>
      </c>
      <c r="AC16" s="136" t="s">
        <v>21</v>
      </c>
      <c r="AD16" s="411"/>
      <c r="AE16" s="419"/>
      <c r="AF16" s="411"/>
      <c r="AG16" s="427"/>
      <c r="AH16" s="283" t="s">
        <v>21</v>
      </c>
      <c r="AI16" s="297" t="e">
        <f>(H15+H16+I15+I16)/(12*(D15+D16))*1000</f>
        <v>#DIV/0!</v>
      </c>
      <c r="AJ16" s="139" t="s">
        <v>21</v>
      </c>
      <c r="AK16" s="140">
        <f t="shared" si="5"/>
        <v>0</v>
      </c>
      <c r="AL16" s="137" t="s">
        <v>21</v>
      </c>
      <c r="AM16" s="138" t="s">
        <v>21</v>
      </c>
      <c r="AN16" s="146" t="s">
        <v>21</v>
      </c>
      <c r="AO16" s="171"/>
      <c r="AP16" s="137" t="s">
        <v>21</v>
      </c>
      <c r="AQ16" s="137" t="s">
        <v>21</v>
      </c>
      <c r="AR16" s="138" t="s">
        <v>21</v>
      </c>
      <c r="AS16" s="144" t="s">
        <v>21</v>
      </c>
      <c r="AT16" s="383">
        <f t="shared" si="12"/>
        <v>0</v>
      </c>
      <c r="AU16" s="56">
        <f t="shared" si="6"/>
        <v>0</v>
      </c>
      <c r="AV16" s="55"/>
      <c r="AW16" s="57" t="e">
        <f t="shared" si="7"/>
        <v>#DIV/0!</v>
      </c>
      <c r="AX16" s="64"/>
      <c r="AY16" s="100"/>
      <c r="AZ16" s="58"/>
      <c r="BB16" s="395"/>
      <c r="BC16" s="395">
        <f t="shared" si="8"/>
        <v>0</v>
      </c>
      <c r="BD16" s="437"/>
      <c r="BE16" s="400"/>
      <c r="BF16" s="404"/>
      <c r="BH16" s="406"/>
    </row>
    <row r="17" spans="1:60" x14ac:dyDescent="0.2">
      <c r="A17" s="495"/>
      <c r="B17" s="513"/>
      <c r="C17" s="212" t="s">
        <v>11</v>
      </c>
      <c r="D17" s="333"/>
      <c r="E17" s="334"/>
      <c r="F17" s="335"/>
      <c r="G17" s="335"/>
      <c r="H17" s="335"/>
      <c r="I17" s="335"/>
      <c r="J17" s="335"/>
      <c r="K17" s="335"/>
      <c r="L17" s="335"/>
      <c r="M17" s="335"/>
      <c r="N17" s="335"/>
      <c r="O17" s="335"/>
      <c r="P17" s="89">
        <f t="shared" si="0"/>
        <v>0</v>
      </c>
      <c r="Q17" s="156">
        <f>P17+P18</f>
        <v>0</v>
      </c>
      <c r="R17" s="330"/>
      <c r="S17" s="104">
        <f>Q17-R17</f>
        <v>0</v>
      </c>
      <c r="T17" s="132" t="e">
        <f t="shared" si="1"/>
        <v>#DIV/0!</v>
      </c>
      <c r="U17" s="124" t="e">
        <f t="shared" si="2"/>
        <v>#DIV/0!</v>
      </c>
      <c r="V17" s="124" t="e">
        <f t="shared" si="3"/>
        <v>#DIV/0!</v>
      </c>
      <c r="W17" s="127" t="e">
        <f t="shared" si="9"/>
        <v>#DIV/0!</v>
      </c>
      <c r="X17" s="443">
        <v>0</v>
      </c>
      <c r="Y17" s="79"/>
      <c r="Z17" s="315" t="e">
        <f t="shared" si="14"/>
        <v>#DIV/0!</v>
      </c>
      <c r="AA17" s="316" t="e">
        <f t="shared" si="10"/>
        <v>#DIV/0!</v>
      </c>
      <c r="AB17" s="317" t="e">
        <f t="shared" si="11"/>
        <v>#DIV/0!</v>
      </c>
      <c r="AC17" s="68" t="e">
        <f>(Y17*Z17+Y18*Z18)*0.012</f>
        <v>#DIV/0!</v>
      </c>
      <c r="AD17" s="410"/>
      <c r="AE17" s="500"/>
      <c r="AF17" s="410"/>
      <c r="AG17" s="426"/>
      <c r="AH17" s="282" t="e">
        <f>AD17+AD18+AF17+AF18-AC17</f>
        <v>#DIV/0!</v>
      </c>
      <c r="AI17" s="4" t="e">
        <f>AH17/(12*(Y17+Y18))*1000</f>
        <v>#DIV/0!</v>
      </c>
      <c r="AJ17" s="5" t="e">
        <f>AI17/AI18</f>
        <v>#DIV/0!</v>
      </c>
      <c r="AK17" s="206">
        <f t="shared" si="5"/>
        <v>0</v>
      </c>
      <c r="AL17" s="8" t="e">
        <f>AD17+AD18+AF17+AF18-(AK17*Z17+AK18*Z18)*0.012</f>
        <v>#DIV/0!</v>
      </c>
      <c r="AM17" s="4" t="e">
        <f>AL17/(12*(AK17+AK18))*1000</f>
        <v>#DIV/0!</v>
      </c>
      <c r="AN17" s="145" t="e">
        <f>AM17/AI18</f>
        <v>#DIV/0!</v>
      </c>
      <c r="AO17" s="149"/>
      <c r="AP17" s="148" t="e">
        <f>(AO17+AO18)/(12*(AK17+AK18))*1000</f>
        <v>#DIV/0!</v>
      </c>
      <c r="AQ17" s="4" t="e">
        <f>(H17+I17+H18+I18)/(12*(D17+D18))*1000+AM17+AP17</f>
        <v>#DIV/0!</v>
      </c>
      <c r="AR17" s="6" t="e">
        <f>(AM17+AP17)/AI18</f>
        <v>#DIV/0!</v>
      </c>
      <c r="AS17" s="143" t="e">
        <f>AQ17/AI18</f>
        <v>#DIV/0!</v>
      </c>
      <c r="AT17" s="382">
        <f t="shared" si="12"/>
        <v>0</v>
      </c>
      <c r="AU17" s="60">
        <f t="shared" si="6"/>
        <v>0</v>
      </c>
      <c r="AV17" s="59"/>
      <c r="AW17" s="61" t="e">
        <f t="shared" si="7"/>
        <v>#DIV/0!</v>
      </c>
      <c r="AX17" s="63"/>
      <c r="AY17" s="192"/>
      <c r="AZ17" s="11" t="e">
        <f>(AT17+AT18+AF17+AF18-AX17-AX18)/((AY17+AY18)*12)</f>
        <v>#DIV/0!</v>
      </c>
      <c r="BB17" s="394">
        <f>IF(AE17+AE18+AG17+AG18-AK17-AK18&lt;0,AE17+AE18+AG17+AG18-AK17-AK18,0)</f>
        <v>0</v>
      </c>
      <c r="BC17" s="394">
        <f t="shared" si="8"/>
        <v>0</v>
      </c>
      <c r="BD17" s="436">
        <f>BC17+BC18</f>
        <v>0</v>
      </c>
      <c r="BE17" s="399">
        <f>IF(AT17+AT18+AF17+AF18-AX17-AX18&lt;0,AT17+AT18+AF17+AF18-AX17-AX18,0)</f>
        <v>0</v>
      </c>
      <c r="BF17" s="404"/>
      <c r="BH17" s="406"/>
    </row>
    <row r="18" spans="1:60" ht="13.5" thickBot="1" x14ac:dyDescent="0.25">
      <c r="A18" s="495"/>
      <c r="B18" s="514"/>
      <c r="C18" s="213" t="s">
        <v>12</v>
      </c>
      <c r="D18" s="336"/>
      <c r="E18" s="337"/>
      <c r="F18" s="338"/>
      <c r="G18" s="338"/>
      <c r="H18" s="338"/>
      <c r="I18" s="338"/>
      <c r="J18" s="338"/>
      <c r="K18" s="338"/>
      <c r="L18" s="338"/>
      <c r="M18" s="338"/>
      <c r="N18" s="338"/>
      <c r="O18" s="338"/>
      <c r="P18" s="88">
        <f t="shared" si="0"/>
        <v>0</v>
      </c>
      <c r="Q18" s="157" t="s">
        <v>21</v>
      </c>
      <c r="R18" s="356" t="s">
        <v>21</v>
      </c>
      <c r="S18" s="120" t="s">
        <v>21</v>
      </c>
      <c r="T18" s="131" t="e">
        <f t="shared" si="1"/>
        <v>#DIV/0!</v>
      </c>
      <c r="U18" s="123" t="e">
        <f t="shared" si="2"/>
        <v>#DIV/0!</v>
      </c>
      <c r="V18" s="123" t="e">
        <f t="shared" si="3"/>
        <v>#DIV/0!</v>
      </c>
      <c r="W18" s="126" t="e">
        <f t="shared" si="9"/>
        <v>#DIV/0!</v>
      </c>
      <c r="X18" s="444">
        <v>0</v>
      </c>
      <c r="Y18" s="80"/>
      <c r="Z18" s="318" t="e">
        <f t="shared" si="14"/>
        <v>#DIV/0!</v>
      </c>
      <c r="AA18" s="319" t="e">
        <f t="shared" si="10"/>
        <v>#DIV/0!</v>
      </c>
      <c r="AB18" s="320" t="e">
        <f t="shared" si="11"/>
        <v>#DIV/0!</v>
      </c>
      <c r="AC18" s="136" t="s">
        <v>21</v>
      </c>
      <c r="AD18" s="411"/>
      <c r="AE18" s="419"/>
      <c r="AF18" s="411"/>
      <c r="AG18" s="427"/>
      <c r="AH18" s="283" t="s">
        <v>21</v>
      </c>
      <c r="AI18" s="297" t="e">
        <f>(H17+H18+I17+I18)/(12*(D17+D18))*1000</f>
        <v>#DIV/0!</v>
      </c>
      <c r="AJ18" s="139" t="s">
        <v>21</v>
      </c>
      <c r="AK18" s="140">
        <f t="shared" si="5"/>
        <v>0</v>
      </c>
      <c r="AL18" s="137" t="s">
        <v>21</v>
      </c>
      <c r="AM18" s="138" t="s">
        <v>21</v>
      </c>
      <c r="AN18" s="146" t="s">
        <v>21</v>
      </c>
      <c r="AO18" s="171"/>
      <c r="AP18" s="137" t="s">
        <v>21</v>
      </c>
      <c r="AQ18" s="137" t="s">
        <v>21</v>
      </c>
      <c r="AR18" s="138" t="s">
        <v>21</v>
      </c>
      <c r="AS18" s="144" t="s">
        <v>21</v>
      </c>
      <c r="AT18" s="383">
        <f t="shared" si="12"/>
        <v>0</v>
      </c>
      <c r="AU18" s="56">
        <f t="shared" si="6"/>
        <v>0</v>
      </c>
      <c r="AV18" s="55"/>
      <c r="AW18" s="57" t="e">
        <f t="shared" si="7"/>
        <v>#DIV/0!</v>
      </c>
      <c r="AX18" s="203"/>
      <c r="AY18" s="100"/>
      <c r="AZ18" s="58"/>
      <c r="BB18" s="395"/>
      <c r="BC18" s="395">
        <f t="shared" si="8"/>
        <v>0</v>
      </c>
      <c r="BD18" s="437"/>
      <c r="BE18" s="400"/>
      <c r="BF18" s="404"/>
      <c r="BH18" s="406"/>
    </row>
    <row r="19" spans="1:60" x14ac:dyDescent="0.2">
      <c r="A19" s="495"/>
      <c r="B19" s="520"/>
      <c r="C19" s="214" t="s">
        <v>11</v>
      </c>
      <c r="D19" s="339"/>
      <c r="E19" s="340"/>
      <c r="F19" s="341"/>
      <c r="G19" s="341"/>
      <c r="H19" s="341"/>
      <c r="I19" s="341"/>
      <c r="J19" s="341"/>
      <c r="K19" s="341"/>
      <c r="L19" s="341"/>
      <c r="M19" s="341"/>
      <c r="N19" s="341"/>
      <c r="O19" s="341"/>
      <c r="P19" s="90">
        <f t="shared" si="0"/>
        <v>0</v>
      </c>
      <c r="Q19" s="156">
        <f>P19+P20</f>
        <v>0</v>
      </c>
      <c r="R19" s="330"/>
      <c r="S19" s="104">
        <f>Q19-R19</f>
        <v>0</v>
      </c>
      <c r="T19" s="132" t="e">
        <f t="shared" si="1"/>
        <v>#DIV/0!</v>
      </c>
      <c r="U19" s="124" t="e">
        <f t="shared" si="2"/>
        <v>#DIV/0!</v>
      </c>
      <c r="V19" s="124" t="e">
        <f t="shared" si="3"/>
        <v>#DIV/0!</v>
      </c>
      <c r="W19" s="127" t="e">
        <f t="shared" si="9"/>
        <v>#DIV/0!</v>
      </c>
      <c r="X19" s="443">
        <v>0</v>
      </c>
      <c r="Y19" s="79"/>
      <c r="Z19" s="315" t="e">
        <f t="shared" si="14"/>
        <v>#DIV/0!</v>
      </c>
      <c r="AA19" s="316" t="e">
        <f t="shared" si="10"/>
        <v>#DIV/0!</v>
      </c>
      <c r="AB19" s="317" t="e">
        <f t="shared" si="11"/>
        <v>#DIV/0!</v>
      </c>
      <c r="AC19" s="68" t="e">
        <f>(Y19*Z19+Y20*Z20)*0.012</f>
        <v>#DIV/0!</v>
      </c>
      <c r="AD19" s="410"/>
      <c r="AE19" s="500"/>
      <c r="AF19" s="410"/>
      <c r="AG19" s="426"/>
      <c r="AH19" s="282" t="e">
        <f>AD19+AD20+AF19+AF20-AC19</f>
        <v>#DIV/0!</v>
      </c>
      <c r="AI19" s="4" t="e">
        <f>AH19/(12*(Y19+Y20))*1000</f>
        <v>#DIV/0!</v>
      </c>
      <c r="AJ19" s="5" t="e">
        <f>AI19/AI20</f>
        <v>#DIV/0!</v>
      </c>
      <c r="AK19" s="206">
        <f t="shared" si="5"/>
        <v>0</v>
      </c>
      <c r="AL19" s="8" t="e">
        <f>AD19+AD20+AF19+AF20-(AK19*Z19+AK20*Z20)*0.012</f>
        <v>#DIV/0!</v>
      </c>
      <c r="AM19" s="4" t="e">
        <f>AL19/(12*(AK19+AK20))*1000</f>
        <v>#DIV/0!</v>
      </c>
      <c r="AN19" s="145" t="e">
        <f>AM19/AI20</f>
        <v>#DIV/0!</v>
      </c>
      <c r="AO19" s="149"/>
      <c r="AP19" s="148" t="e">
        <f>(AO19+AO20)/(12*(AK19+AK20))*1000</f>
        <v>#DIV/0!</v>
      </c>
      <c r="AQ19" s="4" t="e">
        <f>(H19+I19+H20+I20)/(12*(D19+D20))*1000+AM19+AP19</f>
        <v>#DIV/0!</v>
      </c>
      <c r="AR19" s="6" t="e">
        <f>(AM19+AP19)/AI20</f>
        <v>#DIV/0!</v>
      </c>
      <c r="AS19" s="143" t="e">
        <f>AQ19/AI20</f>
        <v>#DIV/0!</v>
      </c>
      <c r="AT19" s="382">
        <f t="shared" si="12"/>
        <v>0</v>
      </c>
      <c r="AU19" s="60">
        <f t="shared" si="6"/>
        <v>0</v>
      </c>
      <c r="AV19" s="59"/>
      <c r="AW19" s="61" t="e">
        <f t="shared" si="7"/>
        <v>#DIV/0!</v>
      </c>
      <c r="AX19" s="345"/>
      <c r="AY19" s="333"/>
      <c r="AZ19" s="11" t="e">
        <f>(AT19+AT20+AF19+AF20-AX19-AX20)/((AY19+AY20)*12)</f>
        <v>#DIV/0!</v>
      </c>
      <c r="BB19" s="394">
        <f>IF(AE19+AE20+AG19+AG20-AK19-AK20&lt;0,AE19+AE20+AG19+AG20-AK19-AK20,0)</f>
        <v>0</v>
      </c>
      <c r="BC19" s="394">
        <f t="shared" si="8"/>
        <v>0</v>
      </c>
      <c r="BD19" s="436">
        <f>BC19+BC20</f>
        <v>0</v>
      </c>
      <c r="BE19" s="399">
        <f>IF(AT19+AT20+AF19+AF20-AX19-AX20&lt;0,AT19+AT20+AF19+AF20-AX19-AX20,0)</f>
        <v>0</v>
      </c>
      <c r="BF19" s="404"/>
      <c r="BH19" s="406"/>
    </row>
    <row r="20" spans="1:60" ht="13.5" thickBot="1" x14ac:dyDescent="0.25">
      <c r="A20" s="495"/>
      <c r="B20" s="514"/>
      <c r="C20" s="213" t="s">
        <v>12</v>
      </c>
      <c r="D20" s="366"/>
      <c r="E20" s="449"/>
      <c r="F20" s="450"/>
      <c r="G20" s="450"/>
      <c r="H20" s="450"/>
      <c r="I20" s="450"/>
      <c r="J20" s="450"/>
      <c r="K20" s="450"/>
      <c r="L20" s="450"/>
      <c r="M20" s="450"/>
      <c r="N20" s="450"/>
      <c r="O20" s="450"/>
      <c r="P20" s="88">
        <f t="shared" si="0"/>
        <v>0</v>
      </c>
      <c r="Q20" s="157" t="s">
        <v>21</v>
      </c>
      <c r="R20" s="342" t="s">
        <v>21</v>
      </c>
      <c r="S20" s="120" t="s">
        <v>21</v>
      </c>
      <c r="T20" s="131" t="e">
        <f t="shared" si="1"/>
        <v>#DIV/0!</v>
      </c>
      <c r="U20" s="123" t="e">
        <f t="shared" si="2"/>
        <v>#DIV/0!</v>
      </c>
      <c r="V20" s="123" t="e">
        <f t="shared" si="3"/>
        <v>#DIV/0!</v>
      </c>
      <c r="W20" s="126" t="e">
        <f t="shared" si="9"/>
        <v>#DIV/0!</v>
      </c>
      <c r="X20" s="444">
        <v>0</v>
      </c>
      <c r="Y20" s="80"/>
      <c r="Z20" s="318" t="e">
        <f t="shared" si="14"/>
        <v>#DIV/0!</v>
      </c>
      <c r="AA20" s="319" t="e">
        <f t="shared" si="10"/>
        <v>#DIV/0!</v>
      </c>
      <c r="AB20" s="320" t="e">
        <f t="shared" si="11"/>
        <v>#DIV/0!</v>
      </c>
      <c r="AC20" s="136" t="s">
        <v>21</v>
      </c>
      <c r="AD20" s="411"/>
      <c r="AE20" s="419"/>
      <c r="AF20" s="411"/>
      <c r="AG20" s="427"/>
      <c r="AH20" s="283" t="s">
        <v>21</v>
      </c>
      <c r="AI20" s="297" t="e">
        <f>(H19+H20+I19+I20)/(12*(D19+D20))*1000</f>
        <v>#DIV/0!</v>
      </c>
      <c r="AJ20" s="139" t="s">
        <v>21</v>
      </c>
      <c r="AK20" s="140">
        <f t="shared" si="5"/>
        <v>0</v>
      </c>
      <c r="AL20" s="137" t="s">
        <v>21</v>
      </c>
      <c r="AM20" s="138" t="s">
        <v>21</v>
      </c>
      <c r="AN20" s="146" t="s">
        <v>21</v>
      </c>
      <c r="AO20" s="171"/>
      <c r="AP20" s="137" t="s">
        <v>21</v>
      </c>
      <c r="AQ20" s="137" t="s">
        <v>21</v>
      </c>
      <c r="AR20" s="138" t="s">
        <v>21</v>
      </c>
      <c r="AS20" s="144" t="s">
        <v>21</v>
      </c>
      <c r="AT20" s="383">
        <f t="shared" si="12"/>
        <v>0</v>
      </c>
      <c r="AU20" s="56">
        <f t="shared" si="6"/>
        <v>0</v>
      </c>
      <c r="AV20" s="55"/>
      <c r="AW20" s="57" t="e">
        <f t="shared" si="7"/>
        <v>#DIV/0!</v>
      </c>
      <c r="AX20" s="346"/>
      <c r="AY20" s="336"/>
      <c r="AZ20" s="58"/>
      <c r="BB20" s="395"/>
      <c r="BC20" s="395">
        <f t="shared" si="8"/>
        <v>0</v>
      </c>
      <c r="BD20" s="437"/>
      <c r="BE20" s="400"/>
      <c r="BF20" s="404"/>
    </row>
    <row r="21" spans="1:60" x14ac:dyDescent="0.2">
      <c r="A21" s="495"/>
      <c r="B21" s="513"/>
      <c r="C21" s="212" t="s">
        <v>11</v>
      </c>
      <c r="D21" s="333"/>
      <c r="E21" s="334"/>
      <c r="F21" s="335"/>
      <c r="G21" s="335"/>
      <c r="H21" s="335"/>
      <c r="I21" s="335"/>
      <c r="J21" s="335"/>
      <c r="K21" s="335"/>
      <c r="L21" s="335"/>
      <c r="M21" s="335"/>
      <c r="N21" s="335"/>
      <c r="O21" s="335"/>
      <c r="P21" s="89">
        <f t="shared" si="0"/>
        <v>0</v>
      </c>
      <c r="Q21" s="156">
        <f>P21+P22</f>
        <v>0</v>
      </c>
      <c r="R21" s="330"/>
      <c r="S21" s="104">
        <f>Q21-R21</f>
        <v>0</v>
      </c>
      <c r="T21" s="132" t="e">
        <f t="shared" si="1"/>
        <v>#DIV/0!</v>
      </c>
      <c r="U21" s="124" t="e">
        <f t="shared" si="2"/>
        <v>#DIV/0!</v>
      </c>
      <c r="V21" s="124" t="e">
        <f t="shared" si="3"/>
        <v>#DIV/0!</v>
      </c>
      <c r="W21" s="127" t="e">
        <f t="shared" si="9"/>
        <v>#DIV/0!</v>
      </c>
      <c r="X21" s="443">
        <v>0</v>
      </c>
      <c r="Y21" s="79"/>
      <c r="Z21" s="315" t="e">
        <f t="shared" si="14"/>
        <v>#DIV/0!</v>
      </c>
      <c r="AA21" s="316" t="e">
        <f t="shared" si="10"/>
        <v>#DIV/0!</v>
      </c>
      <c r="AB21" s="317" t="e">
        <f t="shared" si="11"/>
        <v>#DIV/0!</v>
      </c>
      <c r="AC21" s="68" t="e">
        <f>(Y21*Z21+Y22*Z22)*0.012</f>
        <v>#DIV/0!</v>
      </c>
      <c r="AD21" s="410"/>
      <c r="AE21" s="500"/>
      <c r="AF21" s="410"/>
      <c r="AG21" s="426"/>
      <c r="AH21" s="282" t="e">
        <f>AD21+AD22+AF21+AF22-AC21</f>
        <v>#DIV/0!</v>
      </c>
      <c r="AI21" s="4" t="e">
        <f>AH21/(12*(Y21+Y22))*1000</f>
        <v>#DIV/0!</v>
      </c>
      <c r="AJ21" s="5" t="e">
        <f>AI21/AI22</f>
        <v>#DIV/0!</v>
      </c>
      <c r="AK21" s="206">
        <f t="shared" si="5"/>
        <v>0</v>
      </c>
      <c r="AL21" s="8" t="e">
        <f>AD21+AD22+AF21+AF22-(AK21*Z21+AK22*Z22)*0.012</f>
        <v>#DIV/0!</v>
      </c>
      <c r="AM21" s="4" t="e">
        <f>AL21/(12*(AK21+AK22))*1000</f>
        <v>#DIV/0!</v>
      </c>
      <c r="AN21" s="145" t="e">
        <f>AM21/AI22</f>
        <v>#DIV/0!</v>
      </c>
      <c r="AO21" s="149"/>
      <c r="AP21" s="148" t="e">
        <f>(AO21+AO22)/(12*(AK21+AK22))*1000</f>
        <v>#DIV/0!</v>
      </c>
      <c r="AQ21" s="4" t="e">
        <f>(H21+I21+H22+I22)/(12*(D21+D22))*1000+AM21+AP21</f>
        <v>#DIV/0!</v>
      </c>
      <c r="AR21" s="6" t="e">
        <f>(AM21+AP21)/AI22</f>
        <v>#DIV/0!</v>
      </c>
      <c r="AS21" s="143" t="e">
        <f>AQ21/AI22</f>
        <v>#DIV/0!</v>
      </c>
      <c r="AT21" s="382">
        <f t="shared" si="12"/>
        <v>0</v>
      </c>
      <c r="AU21" s="60">
        <f t="shared" si="6"/>
        <v>0</v>
      </c>
      <c r="AV21" s="59"/>
      <c r="AW21" s="61" t="e">
        <f t="shared" si="7"/>
        <v>#DIV/0!</v>
      </c>
      <c r="AX21" s="345"/>
      <c r="AY21" s="333"/>
      <c r="AZ21" s="11" t="e">
        <f>(AT21+AT22+AF21+AF22-AX21-AX22)/((AY21+AY22)*12)</f>
        <v>#DIV/0!</v>
      </c>
      <c r="BB21" s="394">
        <f>IF(AE21+AE22+AG21+AG22-AK21-AK22&lt;0,AE21+AE22+AG21+AG22-AK21-AK22,0)</f>
        <v>0</v>
      </c>
      <c r="BC21" s="394">
        <f t="shared" si="8"/>
        <v>0</v>
      </c>
      <c r="BD21" s="436">
        <f>BC21+BC22</f>
        <v>0</v>
      </c>
      <c r="BE21" s="399">
        <f>IF(AT21+AT22+AF21+AF22-AX21-AX22&lt;0,AT21+AT22+AF21+AF22-AX21-AX22,0)</f>
        <v>0</v>
      </c>
      <c r="BF21" s="404"/>
    </row>
    <row r="22" spans="1:60" ht="13.5" thickBot="1" x14ac:dyDescent="0.25">
      <c r="A22" s="495"/>
      <c r="B22" s="514"/>
      <c r="C22" s="213" t="s">
        <v>12</v>
      </c>
      <c r="D22" s="336"/>
      <c r="E22" s="337"/>
      <c r="F22" s="338"/>
      <c r="G22" s="338"/>
      <c r="H22" s="338"/>
      <c r="I22" s="338"/>
      <c r="J22" s="338"/>
      <c r="K22" s="338"/>
      <c r="L22" s="338"/>
      <c r="M22" s="338"/>
      <c r="N22" s="338"/>
      <c r="O22" s="338"/>
      <c r="P22" s="88">
        <f t="shared" si="0"/>
        <v>0</v>
      </c>
      <c r="Q22" s="157" t="s">
        <v>21</v>
      </c>
      <c r="R22" s="342" t="s">
        <v>21</v>
      </c>
      <c r="S22" s="120" t="s">
        <v>21</v>
      </c>
      <c r="T22" s="131" t="e">
        <f t="shared" si="1"/>
        <v>#DIV/0!</v>
      </c>
      <c r="U22" s="123" t="e">
        <f t="shared" si="2"/>
        <v>#DIV/0!</v>
      </c>
      <c r="V22" s="123" t="e">
        <f t="shared" si="3"/>
        <v>#DIV/0!</v>
      </c>
      <c r="W22" s="126" t="e">
        <f t="shared" si="9"/>
        <v>#DIV/0!</v>
      </c>
      <c r="X22" s="444">
        <v>0</v>
      </c>
      <c r="Y22" s="80"/>
      <c r="Z22" s="318" t="e">
        <f t="shared" si="14"/>
        <v>#DIV/0!</v>
      </c>
      <c r="AA22" s="319" t="e">
        <f t="shared" si="10"/>
        <v>#DIV/0!</v>
      </c>
      <c r="AB22" s="320" t="e">
        <f t="shared" si="11"/>
        <v>#DIV/0!</v>
      </c>
      <c r="AC22" s="136" t="s">
        <v>21</v>
      </c>
      <c r="AD22" s="411"/>
      <c r="AE22" s="419"/>
      <c r="AF22" s="411"/>
      <c r="AG22" s="427"/>
      <c r="AH22" s="283" t="s">
        <v>21</v>
      </c>
      <c r="AI22" s="297" t="e">
        <f>(H21+H22+I21+I22)/(12*(D21+D22))*1000</f>
        <v>#DIV/0!</v>
      </c>
      <c r="AJ22" s="139" t="s">
        <v>21</v>
      </c>
      <c r="AK22" s="140">
        <f t="shared" si="5"/>
        <v>0</v>
      </c>
      <c r="AL22" s="137" t="s">
        <v>21</v>
      </c>
      <c r="AM22" s="138" t="s">
        <v>21</v>
      </c>
      <c r="AN22" s="146" t="s">
        <v>21</v>
      </c>
      <c r="AO22" s="171"/>
      <c r="AP22" s="137" t="s">
        <v>21</v>
      </c>
      <c r="AQ22" s="137" t="s">
        <v>21</v>
      </c>
      <c r="AR22" s="138" t="s">
        <v>21</v>
      </c>
      <c r="AS22" s="144" t="s">
        <v>21</v>
      </c>
      <c r="AT22" s="383">
        <f t="shared" si="12"/>
        <v>0</v>
      </c>
      <c r="AU22" s="56">
        <f t="shared" si="6"/>
        <v>0</v>
      </c>
      <c r="AV22" s="55"/>
      <c r="AW22" s="57" t="e">
        <f t="shared" si="7"/>
        <v>#DIV/0!</v>
      </c>
      <c r="AX22" s="346"/>
      <c r="AY22" s="336"/>
      <c r="AZ22" s="58"/>
      <c r="BB22" s="395"/>
      <c r="BC22" s="395">
        <f t="shared" si="8"/>
        <v>0</v>
      </c>
      <c r="BD22" s="437"/>
      <c r="BE22" s="400"/>
      <c r="BF22" s="404"/>
    </row>
    <row r="23" spans="1:60" x14ac:dyDescent="0.2">
      <c r="A23" s="495"/>
      <c r="B23" s="513"/>
      <c r="C23" s="212" t="s">
        <v>11</v>
      </c>
      <c r="D23" s="333"/>
      <c r="E23" s="334"/>
      <c r="F23" s="335"/>
      <c r="G23" s="335"/>
      <c r="H23" s="335"/>
      <c r="I23" s="335"/>
      <c r="J23" s="335"/>
      <c r="K23" s="335"/>
      <c r="L23" s="335"/>
      <c r="M23" s="335"/>
      <c r="N23" s="335"/>
      <c r="O23" s="335"/>
      <c r="P23" s="89">
        <f t="shared" si="0"/>
        <v>0</v>
      </c>
      <c r="Q23" s="156">
        <f>P23+P24</f>
        <v>0</v>
      </c>
      <c r="R23" s="330"/>
      <c r="S23" s="104">
        <f>Q23-R23</f>
        <v>0</v>
      </c>
      <c r="T23" s="132" t="e">
        <f t="shared" si="1"/>
        <v>#DIV/0!</v>
      </c>
      <c r="U23" s="124" t="e">
        <f t="shared" si="2"/>
        <v>#DIV/0!</v>
      </c>
      <c r="V23" s="124" t="e">
        <f t="shared" si="3"/>
        <v>#DIV/0!</v>
      </c>
      <c r="W23" s="127" t="e">
        <f t="shared" si="9"/>
        <v>#DIV/0!</v>
      </c>
      <c r="X23" s="443">
        <v>0</v>
      </c>
      <c r="Y23" s="79"/>
      <c r="Z23" s="315" t="e">
        <f t="shared" si="14"/>
        <v>#DIV/0!</v>
      </c>
      <c r="AA23" s="316" t="e">
        <f t="shared" si="10"/>
        <v>#DIV/0!</v>
      </c>
      <c r="AB23" s="317" t="e">
        <f t="shared" si="11"/>
        <v>#DIV/0!</v>
      </c>
      <c r="AC23" s="68" t="e">
        <f>(Y23*Z23+Y24*Z24)*0.012</f>
        <v>#DIV/0!</v>
      </c>
      <c r="AD23" s="410"/>
      <c r="AE23" s="500"/>
      <c r="AF23" s="410"/>
      <c r="AG23" s="426"/>
      <c r="AH23" s="282" t="e">
        <f>AD23+AD24+AF23+AF24-AC23</f>
        <v>#DIV/0!</v>
      </c>
      <c r="AI23" s="4" t="e">
        <f>AH23/(12*(Y23+Y24))*1000</f>
        <v>#DIV/0!</v>
      </c>
      <c r="AJ23" s="5" t="e">
        <f>AI23/AI24</f>
        <v>#DIV/0!</v>
      </c>
      <c r="AK23" s="206">
        <f t="shared" si="5"/>
        <v>0</v>
      </c>
      <c r="AL23" s="8" t="e">
        <f>AD23+AD24+AF23+AF24-(AK23*Z23+AK24*Z24)*0.012</f>
        <v>#DIV/0!</v>
      </c>
      <c r="AM23" s="4" t="e">
        <f>AL23/(12*(AK23+AK24))*1000</f>
        <v>#DIV/0!</v>
      </c>
      <c r="AN23" s="145" t="e">
        <f>AM23/AI24</f>
        <v>#DIV/0!</v>
      </c>
      <c r="AO23" s="149"/>
      <c r="AP23" s="148" t="e">
        <f>(AO23+AO24)/(12*(AK23+AK24))*1000</f>
        <v>#DIV/0!</v>
      </c>
      <c r="AQ23" s="4" t="e">
        <f>(H23+I23+H24+I24)/(12*(D23+D24))*1000+AM23+AP23</f>
        <v>#DIV/0!</v>
      </c>
      <c r="AR23" s="6" t="e">
        <f>(AM23+AP23)/AI24</f>
        <v>#DIV/0!</v>
      </c>
      <c r="AS23" s="143" t="e">
        <f>AQ23/AI24</f>
        <v>#DIV/0!</v>
      </c>
      <c r="AT23" s="382">
        <f t="shared" si="12"/>
        <v>0</v>
      </c>
      <c r="AU23" s="60">
        <f t="shared" si="6"/>
        <v>0</v>
      </c>
      <c r="AV23" s="59"/>
      <c r="AW23" s="61" t="e">
        <f t="shared" si="7"/>
        <v>#DIV/0!</v>
      </c>
      <c r="AX23" s="345"/>
      <c r="AY23" s="333"/>
      <c r="AZ23" s="11" t="e">
        <f>(AT23+AT24+AF23+AF24-AX23-AX24)/((AY23+AY24)*12)</f>
        <v>#DIV/0!</v>
      </c>
      <c r="BB23" s="394">
        <f>IF(AE23+AE24+AG23+AG24-AK23-AK24&lt;0,AE23+AE24+AG23+AG24-AK23-AK24,0)</f>
        <v>0</v>
      </c>
      <c r="BC23" s="394">
        <f t="shared" si="8"/>
        <v>0</v>
      </c>
      <c r="BD23" s="436">
        <f>BC23+BC24</f>
        <v>0</v>
      </c>
      <c r="BE23" s="399">
        <f>IF(AT23+AT24+AF23+AF24-AX23-AX24&lt;0,AT23+AT24+AF23+AF24-AX23-AX24,0)</f>
        <v>0</v>
      </c>
      <c r="BF23" s="404"/>
    </row>
    <row r="24" spans="1:60" ht="13.5" thickBot="1" x14ac:dyDescent="0.25">
      <c r="A24" s="495"/>
      <c r="B24" s="514"/>
      <c r="C24" s="213" t="s">
        <v>12</v>
      </c>
      <c r="D24" s="336"/>
      <c r="E24" s="337"/>
      <c r="F24" s="338"/>
      <c r="G24" s="338"/>
      <c r="H24" s="338"/>
      <c r="I24" s="338"/>
      <c r="J24" s="338"/>
      <c r="K24" s="338"/>
      <c r="L24" s="338"/>
      <c r="M24" s="338"/>
      <c r="N24" s="338"/>
      <c r="O24" s="338"/>
      <c r="P24" s="88">
        <f t="shared" si="0"/>
        <v>0</v>
      </c>
      <c r="Q24" s="157" t="s">
        <v>21</v>
      </c>
      <c r="R24" s="342" t="s">
        <v>21</v>
      </c>
      <c r="S24" s="120" t="s">
        <v>21</v>
      </c>
      <c r="T24" s="131" t="e">
        <f t="shared" si="1"/>
        <v>#DIV/0!</v>
      </c>
      <c r="U24" s="123" t="e">
        <f t="shared" si="2"/>
        <v>#DIV/0!</v>
      </c>
      <c r="V24" s="123" t="e">
        <f t="shared" si="3"/>
        <v>#DIV/0!</v>
      </c>
      <c r="W24" s="126" t="e">
        <f t="shared" si="9"/>
        <v>#DIV/0!</v>
      </c>
      <c r="X24" s="444">
        <v>0</v>
      </c>
      <c r="Y24" s="80"/>
      <c r="Z24" s="318" t="e">
        <f t="shared" si="14"/>
        <v>#DIV/0!</v>
      </c>
      <c r="AA24" s="319" t="e">
        <f t="shared" si="10"/>
        <v>#DIV/0!</v>
      </c>
      <c r="AB24" s="320" t="e">
        <f t="shared" si="11"/>
        <v>#DIV/0!</v>
      </c>
      <c r="AC24" s="136" t="s">
        <v>21</v>
      </c>
      <c r="AD24" s="411"/>
      <c r="AE24" s="419"/>
      <c r="AF24" s="411"/>
      <c r="AG24" s="427"/>
      <c r="AH24" s="283" t="s">
        <v>21</v>
      </c>
      <c r="AI24" s="297" t="e">
        <f>(H23+H24+I23+I24)/(12*(D23+D24))*1000</f>
        <v>#DIV/0!</v>
      </c>
      <c r="AJ24" s="139" t="s">
        <v>21</v>
      </c>
      <c r="AK24" s="140">
        <f t="shared" si="5"/>
        <v>0</v>
      </c>
      <c r="AL24" s="137" t="s">
        <v>21</v>
      </c>
      <c r="AM24" s="138" t="s">
        <v>21</v>
      </c>
      <c r="AN24" s="146" t="s">
        <v>21</v>
      </c>
      <c r="AO24" s="171"/>
      <c r="AP24" s="137" t="s">
        <v>21</v>
      </c>
      <c r="AQ24" s="137" t="s">
        <v>21</v>
      </c>
      <c r="AR24" s="138" t="s">
        <v>21</v>
      </c>
      <c r="AS24" s="144" t="s">
        <v>21</v>
      </c>
      <c r="AT24" s="383">
        <f t="shared" si="12"/>
        <v>0</v>
      </c>
      <c r="AU24" s="56">
        <f t="shared" si="6"/>
        <v>0</v>
      </c>
      <c r="AV24" s="55"/>
      <c r="AW24" s="57" t="e">
        <f t="shared" si="7"/>
        <v>#DIV/0!</v>
      </c>
      <c r="AX24" s="346"/>
      <c r="AY24" s="336"/>
      <c r="AZ24" s="58"/>
      <c r="BB24" s="395"/>
      <c r="BC24" s="395">
        <f t="shared" si="8"/>
        <v>0</v>
      </c>
      <c r="BD24" s="437"/>
      <c r="BE24" s="400"/>
      <c r="BF24" s="404"/>
    </row>
    <row r="25" spans="1:60" x14ac:dyDescent="0.2">
      <c r="A25" s="495"/>
      <c r="B25" s="513"/>
      <c r="C25" s="212" t="s">
        <v>11</v>
      </c>
      <c r="D25" s="333"/>
      <c r="E25" s="334"/>
      <c r="F25" s="335"/>
      <c r="G25" s="335"/>
      <c r="H25" s="335"/>
      <c r="I25" s="335"/>
      <c r="J25" s="335"/>
      <c r="K25" s="335"/>
      <c r="L25" s="335"/>
      <c r="M25" s="335"/>
      <c r="N25" s="335"/>
      <c r="O25" s="335"/>
      <c r="P25" s="89">
        <f t="shared" si="0"/>
        <v>0</v>
      </c>
      <c r="Q25" s="156">
        <f>P25+P26</f>
        <v>0</v>
      </c>
      <c r="R25" s="330"/>
      <c r="S25" s="104">
        <f>Q25-R25</f>
        <v>0</v>
      </c>
      <c r="T25" s="132" t="e">
        <f t="shared" si="1"/>
        <v>#DIV/0!</v>
      </c>
      <c r="U25" s="124" t="e">
        <f t="shared" si="2"/>
        <v>#DIV/0!</v>
      </c>
      <c r="V25" s="124" t="e">
        <f t="shared" si="3"/>
        <v>#DIV/0!</v>
      </c>
      <c r="W25" s="127" t="e">
        <f t="shared" si="9"/>
        <v>#DIV/0!</v>
      </c>
      <c r="X25" s="443">
        <v>0</v>
      </c>
      <c r="Y25" s="79"/>
      <c r="Z25" s="315" t="e">
        <f t="shared" si="14"/>
        <v>#DIV/0!</v>
      </c>
      <c r="AA25" s="316" t="e">
        <f t="shared" si="10"/>
        <v>#DIV/0!</v>
      </c>
      <c r="AB25" s="317" t="e">
        <f t="shared" si="11"/>
        <v>#DIV/0!</v>
      </c>
      <c r="AC25" s="68" t="e">
        <f>(Y25*Z25+Y26*Z26)*0.012</f>
        <v>#DIV/0!</v>
      </c>
      <c r="AD25" s="410"/>
      <c r="AE25" s="500"/>
      <c r="AF25" s="410"/>
      <c r="AG25" s="426"/>
      <c r="AH25" s="282" t="e">
        <f>AD25+AD26+AF25+AF26-AC25</f>
        <v>#DIV/0!</v>
      </c>
      <c r="AI25" s="4" t="e">
        <f>AH25/(12*(Y25+Y26))*1000</f>
        <v>#DIV/0!</v>
      </c>
      <c r="AJ25" s="5" t="e">
        <f>AI25/AI26</f>
        <v>#DIV/0!</v>
      </c>
      <c r="AK25" s="206">
        <f>Y25</f>
        <v>0</v>
      </c>
      <c r="AL25" s="8" t="e">
        <f>AD25+AD26+AF25+AF26-(AK25*Z25+AK26*Z26)*0.012</f>
        <v>#DIV/0!</v>
      </c>
      <c r="AM25" s="4" t="e">
        <f>AL25/(12*(AK25+AK26))*1000</f>
        <v>#DIV/0!</v>
      </c>
      <c r="AN25" s="145" t="e">
        <f>AM25/AI26</f>
        <v>#DIV/0!</v>
      </c>
      <c r="AO25" s="149"/>
      <c r="AP25" s="148" t="e">
        <f>(AO25+AO26)/(12*(AK25+AK26))*1000</f>
        <v>#DIV/0!</v>
      </c>
      <c r="AQ25" s="4" t="e">
        <f>(H25+I25+H26+I26)/(12*(D25+D26))*1000+AM25+AP25</f>
        <v>#DIV/0!</v>
      </c>
      <c r="AR25" s="6" t="e">
        <f>(AM25+AP25)/AI26</f>
        <v>#DIV/0!</v>
      </c>
      <c r="AS25" s="143" t="e">
        <f>AQ25/AI26</f>
        <v>#DIV/0!</v>
      </c>
      <c r="AT25" s="382">
        <f t="shared" si="12"/>
        <v>0</v>
      </c>
      <c r="AU25" s="60">
        <f t="shared" si="6"/>
        <v>0</v>
      </c>
      <c r="AV25" s="59"/>
      <c r="AW25" s="61" t="e">
        <f t="shared" si="7"/>
        <v>#DIV/0!</v>
      </c>
      <c r="AX25" s="345"/>
      <c r="AY25" s="333"/>
      <c r="AZ25" s="11" t="e">
        <f>(AT25+AT26+AF25+AF26-AX25-AX26)/((AY25+AY26)*12)</f>
        <v>#DIV/0!</v>
      </c>
      <c r="BB25" s="394">
        <f>IF(AE25+AE26+AG25+AG26-AK25-AK26&lt;0,AE25+AE26+AG25+AG26-AK25-AK26,0)</f>
        <v>0</v>
      </c>
      <c r="BC25" s="394">
        <f t="shared" si="8"/>
        <v>0</v>
      </c>
      <c r="BD25" s="436">
        <f>BC25+BC26</f>
        <v>0</v>
      </c>
      <c r="BE25" s="399">
        <f>IF(AT25+AT26+AF25+AF26-AX25-AX26&lt;0,AT25+AT26+AF25+AF26-AX25-AX26,0)</f>
        <v>0</v>
      </c>
      <c r="BF25" s="404"/>
      <c r="BH25" s="406"/>
    </row>
    <row r="26" spans="1:60" ht="13.5" thickBot="1" x14ac:dyDescent="0.25">
      <c r="A26" s="495"/>
      <c r="B26" s="514"/>
      <c r="C26" s="213" t="s">
        <v>12</v>
      </c>
      <c r="D26" s="336"/>
      <c r="E26" s="337"/>
      <c r="F26" s="338"/>
      <c r="G26" s="338"/>
      <c r="H26" s="338"/>
      <c r="I26" s="338"/>
      <c r="J26" s="338"/>
      <c r="K26" s="338"/>
      <c r="L26" s="338"/>
      <c r="M26" s="338"/>
      <c r="N26" s="338"/>
      <c r="O26" s="338"/>
      <c r="P26" s="88">
        <f t="shared" si="0"/>
        <v>0</v>
      </c>
      <c r="Q26" s="157" t="s">
        <v>21</v>
      </c>
      <c r="R26" s="342"/>
      <c r="S26" s="120" t="s">
        <v>21</v>
      </c>
      <c r="T26" s="131" t="e">
        <f t="shared" si="1"/>
        <v>#DIV/0!</v>
      </c>
      <c r="U26" s="123" t="e">
        <f t="shared" si="2"/>
        <v>#DIV/0!</v>
      </c>
      <c r="V26" s="123" t="e">
        <f t="shared" si="3"/>
        <v>#DIV/0!</v>
      </c>
      <c r="W26" s="126" t="e">
        <f t="shared" si="9"/>
        <v>#DIV/0!</v>
      </c>
      <c r="X26" s="444">
        <v>0</v>
      </c>
      <c r="Y26" s="80"/>
      <c r="Z26" s="318" t="e">
        <f t="shared" si="14"/>
        <v>#DIV/0!</v>
      </c>
      <c r="AA26" s="319" t="e">
        <f t="shared" si="10"/>
        <v>#DIV/0!</v>
      </c>
      <c r="AB26" s="320" t="e">
        <f t="shared" si="11"/>
        <v>#DIV/0!</v>
      </c>
      <c r="AC26" s="136" t="s">
        <v>21</v>
      </c>
      <c r="AD26" s="411"/>
      <c r="AE26" s="419"/>
      <c r="AF26" s="411"/>
      <c r="AG26" s="427"/>
      <c r="AH26" s="283" t="s">
        <v>21</v>
      </c>
      <c r="AI26" s="297" t="e">
        <f>(H25+H26+I25+I26)/(12*(D25+D26))*1000</f>
        <v>#DIV/0!</v>
      </c>
      <c r="AJ26" s="139" t="s">
        <v>21</v>
      </c>
      <c r="AK26" s="140">
        <f t="shared" si="5"/>
        <v>0</v>
      </c>
      <c r="AL26" s="137" t="s">
        <v>21</v>
      </c>
      <c r="AM26" s="138" t="s">
        <v>21</v>
      </c>
      <c r="AN26" s="146" t="s">
        <v>21</v>
      </c>
      <c r="AO26" s="171"/>
      <c r="AP26" s="137" t="s">
        <v>21</v>
      </c>
      <c r="AQ26" s="137" t="s">
        <v>21</v>
      </c>
      <c r="AR26" s="138" t="s">
        <v>21</v>
      </c>
      <c r="AS26" s="144" t="s">
        <v>21</v>
      </c>
      <c r="AT26" s="383">
        <f t="shared" si="12"/>
        <v>0</v>
      </c>
      <c r="AU26" s="56">
        <f t="shared" si="6"/>
        <v>0</v>
      </c>
      <c r="AV26" s="55"/>
      <c r="AW26" s="57" t="e">
        <f t="shared" si="7"/>
        <v>#DIV/0!</v>
      </c>
      <c r="AX26" s="346"/>
      <c r="AY26" s="336"/>
      <c r="AZ26" s="58"/>
      <c r="BB26" s="395"/>
      <c r="BC26" s="395">
        <f t="shared" si="8"/>
        <v>0</v>
      </c>
      <c r="BD26" s="437"/>
      <c r="BE26" s="400"/>
      <c r="BF26" s="404"/>
    </row>
    <row r="27" spans="1:60" x14ac:dyDescent="0.2">
      <c r="A27" s="495"/>
      <c r="B27" s="513"/>
      <c r="C27" s="212" t="s">
        <v>11</v>
      </c>
      <c r="D27" s="333"/>
      <c r="E27" s="334"/>
      <c r="F27" s="335"/>
      <c r="G27" s="335"/>
      <c r="H27" s="335"/>
      <c r="I27" s="335"/>
      <c r="J27" s="335"/>
      <c r="K27" s="335"/>
      <c r="L27" s="335"/>
      <c r="M27" s="335"/>
      <c r="N27" s="335"/>
      <c r="O27" s="335"/>
      <c r="P27" s="89">
        <f t="shared" si="0"/>
        <v>0</v>
      </c>
      <c r="Q27" s="156">
        <f>P27+P28</f>
        <v>0</v>
      </c>
      <c r="R27" s="331"/>
      <c r="S27" s="104">
        <f>Q27-R27</f>
        <v>0</v>
      </c>
      <c r="T27" s="132" t="e">
        <f t="shared" si="1"/>
        <v>#DIV/0!</v>
      </c>
      <c r="U27" s="124" t="e">
        <f t="shared" si="2"/>
        <v>#DIV/0!</v>
      </c>
      <c r="V27" s="124" t="e">
        <f t="shared" si="3"/>
        <v>#DIV/0!</v>
      </c>
      <c r="W27" s="127" t="e">
        <f t="shared" si="9"/>
        <v>#DIV/0!</v>
      </c>
      <c r="X27" s="443">
        <v>0</v>
      </c>
      <c r="Y27" s="79"/>
      <c r="Z27" s="315" t="e">
        <f>T27*(1+X27)</f>
        <v>#DIV/0!</v>
      </c>
      <c r="AA27" s="316" t="e">
        <f t="shared" si="10"/>
        <v>#DIV/0!</v>
      </c>
      <c r="AB27" s="317" t="e">
        <f t="shared" si="11"/>
        <v>#DIV/0!</v>
      </c>
      <c r="AC27" s="68" t="e">
        <f>(Y27*Z27+Y28*Z28)*0.012</f>
        <v>#DIV/0!</v>
      </c>
      <c r="AD27" s="410"/>
      <c r="AE27" s="500"/>
      <c r="AF27" s="410"/>
      <c r="AG27" s="426"/>
      <c r="AH27" s="282" t="e">
        <f>AD27+AD28+AF27+AF28-AC27</f>
        <v>#DIV/0!</v>
      </c>
      <c r="AI27" s="4" t="e">
        <f>AH27/(12*(Y27+Y28))*1000</f>
        <v>#DIV/0!</v>
      </c>
      <c r="AJ27" s="5" t="e">
        <f>AI27/AI28</f>
        <v>#DIV/0!</v>
      </c>
      <c r="AK27" s="206">
        <f t="shared" si="5"/>
        <v>0</v>
      </c>
      <c r="AL27" s="8" t="e">
        <f>AD27+AD28+AF27+AF28-(AK27*Z27+AK28*Z28)*0.012</f>
        <v>#DIV/0!</v>
      </c>
      <c r="AM27" s="4" t="e">
        <f>AL27/(12*(AK27+AK28))*1000</f>
        <v>#DIV/0!</v>
      </c>
      <c r="AN27" s="145" t="e">
        <f>AM27/AI28</f>
        <v>#DIV/0!</v>
      </c>
      <c r="AO27" s="149"/>
      <c r="AP27" s="148" t="e">
        <f>(AO27+AO28)/(12*(AK27+AK28))*1000</f>
        <v>#DIV/0!</v>
      </c>
      <c r="AQ27" s="4" t="e">
        <f>(H27+I27+H28+I28)/(12*(D27+D28))*1000+AM27+AP27</f>
        <v>#DIV/0!</v>
      </c>
      <c r="AR27" s="6" t="e">
        <f>(AM27+AP27)/AI28</f>
        <v>#DIV/0!</v>
      </c>
      <c r="AS27" s="143" t="e">
        <f>AQ27/AI28</f>
        <v>#DIV/0!</v>
      </c>
      <c r="AT27" s="382">
        <f t="shared" si="12"/>
        <v>0</v>
      </c>
      <c r="AU27" s="60">
        <f t="shared" si="6"/>
        <v>0</v>
      </c>
      <c r="AV27" s="59"/>
      <c r="AW27" s="61" t="e">
        <f t="shared" si="7"/>
        <v>#DIV/0!</v>
      </c>
      <c r="AX27" s="345"/>
      <c r="AY27" s="333"/>
      <c r="AZ27" s="11" t="e">
        <f>(AT27+AT28+AF27+AF28-AX27-AX28)/((AY27+AY28)*12)</f>
        <v>#DIV/0!</v>
      </c>
      <c r="BB27" s="394">
        <f>IF(AE27+AE28+AG27+AG28-AK27-AK28&lt;0,AE27+AE28+AG27+AG28-AK27-AK28,0)</f>
        <v>0</v>
      </c>
      <c r="BC27" s="394">
        <f t="shared" si="8"/>
        <v>0</v>
      </c>
      <c r="BD27" s="436">
        <f>BC27+BC28</f>
        <v>0</v>
      </c>
      <c r="BE27" s="399">
        <f>IF(AT27+AT28+AF27+AF28-AX27-AX28&lt;0,AT27+AT28+AF27+AF28-AX27-AX28,0)</f>
        <v>0</v>
      </c>
      <c r="BF27" s="404"/>
    </row>
    <row r="28" spans="1:60" ht="13.5" thickBot="1" x14ac:dyDescent="0.25">
      <c r="A28" s="495"/>
      <c r="B28" s="514"/>
      <c r="C28" s="213" t="s">
        <v>12</v>
      </c>
      <c r="D28" s="336"/>
      <c r="E28" s="337"/>
      <c r="F28" s="338"/>
      <c r="G28" s="338"/>
      <c r="H28" s="338"/>
      <c r="I28" s="338"/>
      <c r="J28" s="338"/>
      <c r="K28" s="338"/>
      <c r="L28" s="338"/>
      <c r="M28" s="338"/>
      <c r="N28" s="338"/>
      <c r="O28" s="338"/>
      <c r="P28" s="88">
        <f t="shared" si="0"/>
        <v>0</v>
      </c>
      <c r="Q28" s="157" t="s">
        <v>21</v>
      </c>
      <c r="R28" s="342" t="s">
        <v>21</v>
      </c>
      <c r="S28" s="120" t="s">
        <v>21</v>
      </c>
      <c r="T28" s="131" t="e">
        <f t="shared" si="1"/>
        <v>#DIV/0!</v>
      </c>
      <c r="U28" s="123" t="e">
        <f t="shared" si="2"/>
        <v>#DIV/0!</v>
      </c>
      <c r="V28" s="123" t="e">
        <f t="shared" si="3"/>
        <v>#DIV/0!</v>
      </c>
      <c r="W28" s="126" t="e">
        <f t="shared" si="9"/>
        <v>#DIV/0!</v>
      </c>
      <c r="X28" s="444">
        <v>0</v>
      </c>
      <c r="Y28" s="80"/>
      <c r="Z28" s="318" t="e">
        <f t="shared" si="14"/>
        <v>#DIV/0!</v>
      </c>
      <c r="AA28" s="319" t="e">
        <f t="shared" si="10"/>
        <v>#DIV/0!</v>
      </c>
      <c r="AB28" s="320" t="e">
        <f t="shared" si="11"/>
        <v>#DIV/0!</v>
      </c>
      <c r="AC28" s="136" t="s">
        <v>21</v>
      </c>
      <c r="AD28" s="411"/>
      <c r="AE28" s="419"/>
      <c r="AF28" s="411"/>
      <c r="AG28" s="427"/>
      <c r="AH28" s="283" t="s">
        <v>21</v>
      </c>
      <c r="AI28" s="297" t="e">
        <f>(H27+H28+I27+I28)/(12*(D27+D28))*1000</f>
        <v>#DIV/0!</v>
      </c>
      <c r="AJ28" s="139" t="s">
        <v>21</v>
      </c>
      <c r="AK28" s="140">
        <f t="shared" si="5"/>
        <v>0</v>
      </c>
      <c r="AL28" s="137" t="s">
        <v>21</v>
      </c>
      <c r="AM28" s="138" t="s">
        <v>21</v>
      </c>
      <c r="AN28" s="146" t="s">
        <v>21</v>
      </c>
      <c r="AO28" s="171"/>
      <c r="AP28" s="137" t="s">
        <v>21</v>
      </c>
      <c r="AQ28" s="137" t="s">
        <v>21</v>
      </c>
      <c r="AR28" s="138" t="s">
        <v>21</v>
      </c>
      <c r="AS28" s="144" t="s">
        <v>21</v>
      </c>
      <c r="AT28" s="383">
        <f t="shared" si="12"/>
        <v>0</v>
      </c>
      <c r="AU28" s="56">
        <f t="shared" si="6"/>
        <v>0</v>
      </c>
      <c r="AV28" s="55"/>
      <c r="AW28" s="57" t="e">
        <f t="shared" si="7"/>
        <v>#DIV/0!</v>
      </c>
      <c r="AX28" s="346"/>
      <c r="AY28" s="336"/>
      <c r="AZ28" s="58"/>
      <c r="BB28" s="395"/>
      <c r="BC28" s="395">
        <f t="shared" si="8"/>
        <v>0</v>
      </c>
      <c r="BD28" s="437"/>
      <c r="BE28" s="400"/>
      <c r="BF28" s="404"/>
    </row>
    <row r="29" spans="1:60" x14ac:dyDescent="0.2">
      <c r="A29" s="495"/>
      <c r="B29" s="513"/>
      <c r="C29" s="212" t="s">
        <v>11</v>
      </c>
      <c r="D29" s="333"/>
      <c r="E29" s="334"/>
      <c r="F29" s="335"/>
      <c r="G29" s="335"/>
      <c r="H29" s="335"/>
      <c r="I29" s="335"/>
      <c r="J29" s="335"/>
      <c r="K29" s="335"/>
      <c r="L29" s="335"/>
      <c r="M29" s="335"/>
      <c r="N29" s="335"/>
      <c r="O29" s="335"/>
      <c r="P29" s="89">
        <f t="shared" si="0"/>
        <v>0</v>
      </c>
      <c r="Q29" s="156">
        <f>P29+P30</f>
        <v>0</v>
      </c>
      <c r="R29" s="330"/>
      <c r="S29" s="104">
        <f>Q29-R29</f>
        <v>0</v>
      </c>
      <c r="T29" s="132" t="e">
        <f t="shared" si="1"/>
        <v>#DIV/0!</v>
      </c>
      <c r="U29" s="124" t="e">
        <f t="shared" si="2"/>
        <v>#DIV/0!</v>
      </c>
      <c r="V29" s="124" t="e">
        <f t="shared" si="3"/>
        <v>#DIV/0!</v>
      </c>
      <c r="W29" s="127" t="e">
        <f t="shared" si="9"/>
        <v>#DIV/0!</v>
      </c>
      <c r="X29" s="443">
        <v>0</v>
      </c>
      <c r="Y29" s="79"/>
      <c r="Z29" s="315" t="e">
        <f>T29*(1+X29)</f>
        <v>#DIV/0!</v>
      </c>
      <c r="AA29" s="316" t="e">
        <f t="shared" si="10"/>
        <v>#DIV/0!</v>
      </c>
      <c r="AB29" s="317" t="e">
        <f t="shared" si="11"/>
        <v>#DIV/0!</v>
      </c>
      <c r="AC29" s="68" t="e">
        <f>(Y29*Z29+Y30*Z30)*0.012</f>
        <v>#DIV/0!</v>
      </c>
      <c r="AD29" s="410"/>
      <c r="AE29" s="500"/>
      <c r="AF29" s="410"/>
      <c r="AG29" s="426"/>
      <c r="AH29" s="282" t="e">
        <f>AD29+AD30+AF29+AF30-AC29</f>
        <v>#DIV/0!</v>
      </c>
      <c r="AI29" s="4" t="e">
        <f>AH29/(12*(Y29+Y30))*1000</f>
        <v>#DIV/0!</v>
      </c>
      <c r="AJ29" s="5" t="e">
        <f>AI29/AI30</f>
        <v>#DIV/0!</v>
      </c>
      <c r="AK29" s="206">
        <f t="shared" si="5"/>
        <v>0</v>
      </c>
      <c r="AL29" s="8" t="e">
        <f>AD29+AD30+AF29+AF30-(AK29*Z29+AK30*Z30)*0.012</f>
        <v>#DIV/0!</v>
      </c>
      <c r="AM29" s="4" t="e">
        <f>AL29/(12*(AK29+AK30))*1000</f>
        <v>#DIV/0!</v>
      </c>
      <c r="AN29" s="145" t="e">
        <f>AM29/AI30</f>
        <v>#DIV/0!</v>
      </c>
      <c r="AO29" s="149"/>
      <c r="AP29" s="148" t="e">
        <f>(AO29+AO30)/(12*(AK29+AK30))*1000</f>
        <v>#DIV/0!</v>
      </c>
      <c r="AQ29" s="4" t="e">
        <f>(H29+I29+H30+I30)/(12*(D29+D30))*1000+AM29+AP29</f>
        <v>#DIV/0!</v>
      </c>
      <c r="AR29" s="6" t="e">
        <f>(AM29+AP29)/AI30</f>
        <v>#DIV/0!</v>
      </c>
      <c r="AS29" s="143" t="e">
        <f>AQ29/AI30</f>
        <v>#DIV/0!</v>
      </c>
      <c r="AT29" s="382">
        <f t="shared" si="12"/>
        <v>0</v>
      </c>
      <c r="AU29" s="60">
        <f t="shared" si="6"/>
        <v>0</v>
      </c>
      <c r="AV29" s="59"/>
      <c r="AW29" s="61" t="e">
        <f t="shared" si="7"/>
        <v>#DIV/0!</v>
      </c>
      <c r="AX29" s="345"/>
      <c r="AY29" s="333"/>
      <c r="AZ29" s="11" t="e">
        <f>(AT29+AT30+AF29+AF30-AX29-AX30)/((AY29+AY30)*12)</f>
        <v>#DIV/0!</v>
      </c>
      <c r="BB29" s="394">
        <f>IF(AE29+AE30+AG29+AG30-AK29-AK30&lt;0,AE29+AE30+AG29+AG30-AK29-AK30,0)</f>
        <v>0</v>
      </c>
      <c r="BC29" s="394">
        <f t="shared" si="8"/>
        <v>0</v>
      </c>
      <c r="BD29" s="436">
        <f>BC29+BC30</f>
        <v>0</v>
      </c>
      <c r="BE29" s="399">
        <f>IF(AT29+AT30+AF29+AF30-AX29-AX30&lt;0,AT29+AT30+AF29+AF30-AX29-AX30,0)</f>
        <v>0</v>
      </c>
      <c r="BF29" s="404"/>
    </row>
    <row r="30" spans="1:60" ht="13.5" thickBot="1" x14ac:dyDescent="0.25">
      <c r="A30" s="495"/>
      <c r="B30" s="514"/>
      <c r="C30" s="213" t="s">
        <v>12</v>
      </c>
      <c r="D30" s="336"/>
      <c r="E30" s="337"/>
      <c r="F30" s="338"/>
      <c r="G30" s="338"/>
      <c r="H30" s="338"/>
      <c r="I30" s="338"/>
      <c r="J30" s="338"/>
      <c r="K30" s="338"/>
      <c r="L30" s="338"/>
      <c r="M30" s="338"/>
      <c r="N30" s="338"/>
      <c r="O30" s="338"/>
      <c r="P30" s="88">
        <f t="shared" si="0"/>
        <v>0</v>
      </c>
      <c r="Q30" s="157" t="s">
        <v>21</v>
      </c>
      <c r="R30" s="342" t="s">
        <v>21</v>
      </c>
      <c r="S30" s="120" t="s">
        <v>21</v>
      </c>
      <c r="T30" s="131" t="e">
        <f t="shared" si="1"/>
        <v>#DIV/0!</v>
      </c>
      <c r="U30" s="123" t="e">
        <f t="shared" si="2"/>
        <v>#DIV/0!</v>
      </c>
      <c r="V30" s="123" t="e">
        <f t="shared" si="3"/>
        <v>#DIV/0!</v>
      </c>
      <c r="W30" s="126" t="e">
        <f t="shared" si="9"/>
        <v>#DIV/0!</v>
      </c>
      <c r="X30" s="444">
        <v>0</v>
      </c>
      <c r="Y30" s="80"/>
      <c r="Z30" s="318" t="e">
        <f t="shared" si="14"/>
        <v>#DIV/0!</v>
      </c>
      <c r="AA30" s="319" t="e">
        <f t="shared" si="10"/>
        <v>#DIV/0!</v>
      </c>
      <c r="AB30" s="320" t="e">
        <f t="shared" si="11"/>
        <v>#DIV/0!</v>
      </c>
      <c r="AC30" s="136" t="s">
        <v>21</v>
      </c>
      <c r="AD30" s="411"/>
      <c r="AE30" s="419"/>
      <c r="AF30" s="411"/>
      <c r="AG30" s="427"/>
      <c r="AH30" s="283" t="s">
        <v>21</v>
      </c>
      <c r="AI30" s="297" t="e">
        <f>(H29+H30+I29+I30)/(12*(D29+D30))*1000</f>
        <v>#DIV/0!</v>
      </c>
      <c r="AJ30" s="139" t="s">
        <v>21</v>
      </c>
      <c r="AK30" s="140">
        <f t="shared" si="5"/>
        <v>0</v>
      </c>
      <c r="AL30" s="137" t="s">
        <v>21</v>
      </c>
      <c r="AM30" s="138" t="s">
        <v>21</v>
      </c>
      <c r="AN30" s="146" t="s">
        <v>21</v>
      </c>
      <c r="AO30" s="171"/>
      <c r="AP30" s="137" t="s">
        <v>21</v>
      </c>
      <c r="AQ30" s="137" t="s">
        <v>21</v>
      </c>
      <c r="AR30" s="138" t="s">
        <v>21</v>
      </c>
      <c r="AS30" s="144" t="s">
        <v>21</v>
      </c>
      <c r="AT30" s="383">
        <f t="shared" si="12"/>
        <v>0</v>
      </c>
      <c r="AU30" s="56">
        <f t="shared" si="6"/>
        <v>0</v>
      </c>
      <c r="AV30" s="55"/>
      <c r="AW30" s="57" t="e">
        <f t="shared" si="7"/>
        <v>#DIV/0!</v>
      </c>
      <c r="AX30" s="346"/>
      <c r="AY30" s="336"/>
      <c r="AZ30" s="58"/>
      <c r="BB30" s="395"/>
      <c r="BC30" s="395">
        <f t="shared" si="8"/>
        <v>0</v>
      </c>
      <c r="BD30" s="437"/>
      <c r="BE30" s="400"/>
      <c r="BF30" s="404"/>
    </row>
    <row r="31" spans="1:60" x14ac:dyDescent="0.2">
      <c r="A31" s="495"/>
      <c r="B31" s="513"/>
      <c r="C31" s="212" t="s">
        <v>11</v>
      </c>
      <c r="D31" s="333"/>
      <c r="E31" s="334"/>
      <c r="F31" s="335"/>
      <c r="G31" s="335"/>
      <c r="H31" s="335"/>
      <c r="I31" s="335"/>
      <c r="J31" s="335"/>
      <c r="K31" s="335"/>
      <c r="L31" s="335"/>
      <c r="M31" s="335"/>
      <c r="N31" s="335"/>
      <c r="O31" s="335"/>
      <c r="P31" s="89">
        <f t="shared" si="0"/>
        <v>0</v>
      </c>
      <c r="Q31" s="156">
        <f>P31+P32</f>
        <v>0</v>
      </c>
      <c r="R31" s="343"/>
      <c r="S31" s="104">
        <f>Q31-R31</f>
        <v>0</v>
      </c>
      <c r="T31" s="132" t="e">
        <f t="shared" si="1"/>
        <v>#DIV/0!</v>
      </c>
      <c r="U31" s="124" t="e">
        <f t="shared" si="2"/>
        <v>#DIV/0!</v>
      </c>
      <c r="V31" s="124" t="e">
        <f t="shared" si="3"/>
        <v>#DIV/0!</v>
      </c>
      <c r="W31" s="127" t="e">
        <f t="shared" si="9"/>
        <v>#DIV/0!</v>
      </c>
      <c r="X31" s="443">
        <v>0</v>
      </c>
      <c r="Y31" s="79"/>
      <c r="Z31" s="315" t="e">
        <f t="shared" si="14"/>
        <v>#DIV/0!</v>
      </c>
      <c r="AA31" s="316" t="e">
        <f t="shared" si="10"/>
        <v>#DIV/0!</v>
      </c>
      <c r="AB31" s="317" t="e">
        <f t="shared" si="11"/>
        <v>#DIV/0!</v>
      </c>
      <c r="AC31" s="68" t="e">
        <f>(Y31*Z31+Y32*Z32)*0.012</f>
        <v>#DIV/0!</v>
      </c>
      <c r="AD31" s="410"/>
      <c r="AE31" s="500"/>
      <c r="AF31" s="410"/>
      <c r="AG31" s="426"/>
      <c r="AH31" s="282" t="e">
        <f>AD31+AD32+AF31+AF32-AC31</f>
        <v>#DIV/0!</v>
      </c>
      <c r="AI31" s="4" t="e">
        <f>AH31/(12*(Y31+Y32))*1000</f>
        <v>#DIV/0!</v>
      </c>
      <c r="AJ31" s="5" t="e">
        <f>AI31/AI32</f>
        <v>#DIV/0!</v>
      </c>
      <c r="AK31" s="206">
        <f t="shared" si="5"/>
        <v>0</v>
      </c>
      <c r="AL31" s="8" t="e">
        <f>AD31+AD32+AF31+AF32-(AK31*Z31+AK32*Z32)*0.012</f>
        <v>#DIV/0!</v>
      </c>
      <c r="AM31" s="4" t="e">
        <f>AL31/(12*(AK31+AK32))*1000</f>
        <v>#DIV/0!</v>
      </c>
      <c r="AN31" s="145" t="e">
        <f>AM31/AI32</f>
        <v>#DIV/0!</v>
      </c>
      <c r="AO31" s="149"/>
      <c r="AP31" s="148" t="e">
        <f>(AO31+AO32)/(12*(AK31+AK32))*1000</f>
        <v>#DIV/0!</v>
      </c>
      <c r="AQ31" s="4" t="e">
        <f>(H31+I31+H32+I32)/(12*(D31+D32))*1000+AM31+AP31</f>
        <v>#DIV/0!</v>
      </c>
      <c r="AR31" s="6" t="e">
        <f>(AM31+AP31)/AI32</f>
        <v>#DIV/0!</v>
      </c>
      <c r="AS31" s="143" t="e">
        <f>AQ31/AI32</f>
        <v>#DIV/0!</v>
      </c>
      <c r="AT31" s="382">
        <f t="shared" si="12"/>
        <v>0</v>
      </c>
      <c r="AU31" s="60">
        <f t="shared" si="6"/>
        <v>0</v>
      </c>
      <c r="AV31" s="59"/>
      <c r="AW31" s="61" t="e">
        <f t="shared" si="7"/>
        <v>#DIV/0!</v>
      </c>
      <c r="AX31" s="345"/>
      <c r="AY31" s="333"/>
      <c r="AZ31" s="11" t="e">
        <f>(AT31+AT32+AF31+AF32-AX31-AX32)/((AY31+AY32)*12)</f>
        <v>#DIV/0!</v>
      </c>
      <c r="BB31" s="394">
        <f>IF(AE31+AE32+AG31+AG32-AK31-AK32&lt;0,AE31+AE32+AG31+AG32-AK31-AK32,0)</f>
        <v>0</v>
      </c>
      <c r="BC31" s="394">
        <f t="shared" si="8"/>
        <v>0</v>
      </c>
      <c r="BD31" s="436">
        <f>BC31+BC32</f>
        <v>0</v>
      </c>
      <c r="BE31" s="399">
        <f>IF(AT31+AT32+AF31+AF32-AX31-AX32&lt;0,AT31+AT32+AF31+AF32-AX31-AX32,0)</f>
        <v>0</v>
      </c>
      <c r="BF31" s="404"/>
    </row>
    <row r="32" spans="1:60" ht="13.5" thickBot="1" x14ac:dyDescent="0.25">
      <c r="A32" s="495"/>
      <c r="B32" s="514"/>
      <c r="C32" s="213" t="s">
        <v>12</v>
      </c>
      <c r="D32" s="336"/>
      <c r="E32" s="337"/>
      <c r="F32" s="338"/>
      <c r="G32" s="338"/>
      <c r="H32" s="338"/>
      <c r="I32" s="338"/>
      <c r="J32" s="338"/>
      <c r="K32" s="338"/>
      <c r="L32" s="338"/>
      <c r="M32" s="338"/>
      <c r="N32" s="338"/>
      <c r="O32" s="338"/>
      <c r="P32" s="88">
        <f t="shared" si="0"/>
        <v>0</v>
      </c>
      <c r="Q32" s="157" t="s">
        <v>21</v>
      </c>
      <c r="R32" s="342" t="s">
        <v>21</v>
      </c>
      <c r="S32" s="120" t="s">
        <v>21</v>
      </c>
      <c r="T32" s="131" t="e">
        <f t="shared" si="1"/>
        <v>#DIV/0!</v>
      </c>
      <c r="U32" s="123" t="e">
        <f t="shared" si="2"/>
        <v>#DIV/0!</v>
      </c>
      <c r="V32" s="123" t="e">
        <f t="shared" si="3"/>
        <v>#DIV/0!</v>
      </c>
      <c r="W32" s="126" t="e">
        <f t="shared" si="9"/>
        <v>#DIV/0!</v>
      </c>
      <c r="X32" s="444">
        <v>0</v>
      </c>
      <c r="Y32" s="80"/>
      <c r="Z32" s="318" t="e">
        <f t="shared" si="14"/>
        <v>#DIV/0!</v>
      </c>
      <c r="AA32" s="319" t="e">
        <f t="shared" si="10"/>
        <v>#DIV/0!</v>
      </c>
      <c r="AB32" s="320" t="e">
        <f t="shared" si="11"/>
        <v>#DIV/0!</v>
      </c>
      <c r="AC32" s="136" t="s">
        <v>21</v>
      </c>
      <c r="AD32" s="411"/>
      <c r="AE32" s="419"/>
      <c r="AF32" s="411"/>
      <c r="AG32" s="427"/>
      <c r="AH32" s="283" t="s">
        <v>21</v>
      </c>
      <c r="AI32" s="297" t="e">
        <f>(H31+H32+I31+I32)/(12*(D31+D32))*1000</f>
        <v>#DIV/0!</v>
      </c>
      <c r="AJ32" s="139" t="s">
        <v>21</v>
      </c>
      <c r="AK32" s="140">
        <f t="shared" si="5"/>
        <v>0</v>
      </c>
      <c r="AL32" s="137" t="s">
        <v>21</v>
      </c>
      <c r="AM32" s="138" t="s">
        <v>21</v>
      </c>
      <c r="AN32" s="146" t="s">
        <v>21</v>
      </c>
      <c r="AO32" s="171"/>
      <c r="AP32" s="137" t="s">
        <v>21</v>
      </c>
      <c r="AQ32" s="137" t="s">
        <v>21</v>
      </c>
      <c r="AR32" s="138" t="s">
        <v>21</v>
      </c>
      <c r="AS32" s="144" t="s">
        <v>21</v>
      </c>
      <c r="AT32" s="383">
        <f t="shared" si="12"/>
        <v>0</v>
      </c>
      <c r="AU32" s="56">
        <f t="shared" si="6"/>
        <v>0</v>
      </c>
      <c r="AV32" s="55"/>
      <c r="AW32" s="57" t="e">
        <f t="shared" si="7"/>
        <v>#DIV/0!</v>
      </c>
      <c r="AX32" s="346"/>
      <c r="AY32" s="336"/>
      <c r="AZ32" s="58"/>
      <c r="BB32" s="395"/>
      <c r="BC32" s="395">
        <f t="shared" si="8"/>
        <v>0</v>
      </c>
      <c r="BD32" s="437"/>
      <c r="BE32" s="400"/>
      <c r="BF32" s="404"/>
    </row>
    <row r="33" spans="1:60" x14ac:dyDescent="0.2">
      <c r="A33" s="495"/>
      <c r="B33" s="513"/>
      <c r="C33" s="212" t="s">
        <v>11</v>
      </c>
      <c r="D33" s="333"/>
      <c r="E33" s="334"/>
      <c r="F33" s="335"/>
      <c r="G33" s="335"/>
      <c r="H33" s="335"/>
      <c r="I33" s="335"/>
      <c r="J33" s="335"/>
      <c r="K33" s="335"/>
      <c r="L33" s="335"/>
      <c r="M33" s="335"/>
      <c r="N33" s="335"/>
      <c r="O33" s="335"/>
      <c r="P33" s="89">
        <f t="shared" si="0"/>
        <v>0</v>
      </c>
      <c r="Q33" s="156">
        <f>P33+P34</f>
        <v>0</v>
      </c>
      <c r="R33" s="330"/>
      <c r="S33" s="104">
        <f>Q33-R33</f>
        <v>0</v>
      </c>
      <c r="T33" s="132" t="e">
        <f t="shared" si="1"/>
        <v>#DIV/0!</v>
      </c>
      <c r="U33" s="124" t="e">
        <f t="shared" si="2"/>
        <v>#DIV/0!</v>
      </c>
      <c r="V33" s="124" t="e">
        <f t="shared" si="3"/>
        <v>#DIV/0!</v>
      </c>
      <c r="W33" s="127" t="e">
        <f t="shared" si="9"/>
        <v>#DIV/0!</v>
      </c>
      <c r="X33" s="443">
        <v>0</v>
      </c>
      <c r="Y33" s="79"/>
      <c r="Z33" s="315" t="e">
        <f t="shared" si="14"/>
        <v>#DIV/0!</v>
      </c>
      <c r="AA33" s="316" t="e">
        <f t="shared" si="10"/>
        <v>#DIV/0!</v>
      </c>
      <c r="AB33" s="317" t="e">
        <f t="shared" si="11"/>
        <v>#DIV/0!</v>
      </c>
      <c r="AC33" s="68" t="e">
        <f>(Y33*Z33+Y34*Z34)*0.012</f>
        <v>#DIV/0!</v>
      </c>
      <c r="AD33" s="410"/>
      <c r="AE33" s="500"/>
      <c r="AF33" s="410"/>
      <c r="AG33" s="426"/>
      <c r="AH33" s="282" t="e">
        <f>AD33+AD34+AF33+AF34-AC33</f>
        <v>#DIV/0!</v>
      </c>
      <c r="AI33" s="4" t="e">
        <f>AH33/(12*(Y33+Y34))*1000</f>
        <v>#DIV/0!</v>
      </c>
      <c r="AJ33" s="5" t="e">
        <f>AI33/AI34</f>
        <v>#DIV/0!</v>
      </c>
      <c r="AK33" s="206">
        <f t="shared" si="5"/>
        <v>0</v>
      </c>
      <c r="AL33" s="8" t="e">
        <f>AD33+AD34+AF33+AF34-(AK33*Z33+AK34*Z34)*0.012</f>
        <v>#DIV/0!</v>
      </c>
      <c r="AM33" s="4" t="e">
        <f>AL33/(12*(AK33+AK34))*1000</f>
        <v>#DIV/0!</v>
      </c>
      <c r="AN33" s="145" t="e">
        <f>AM33/AI34</f>
        <v>#DIV/0!</v>
      </c>
      <c r="AO33" s="149"/>
      <c r="AP33" s="148" t="e">
        <f>(AO33+AO34)/(12*(AK33+AK34))*1000</f>
        <v>#DIV/0!</v>
      </c>
      <c r="AQ33" s="4" t="e">
        <f>(H33+I33+H34+I34)/(12*(D33+D34))*1000+AM33+AP33</f>
        <v>#DIV/0!</v>
      </c>
      <c r="AR33" s="6" t="e">
        <f>(AM33+AP33)/AI34</f>
        <v>#DIV/0!</v>
      </c>
      <c r="AS33" s="143" t="e">
        <f>AQ33/AI34</f>
        <v>#DIV/0!</v>
      </c>
      <c r="AT33" s="382">
        <f t="shared" si="12"/>
        <v>0</v>
      </c>
      <c r="AU33" s="60">
        <f t="shared" si="6"/>
        <v>0</v>
      </c>
      <c r="AV33" s="59"/>
      <c r="AW33" s="61" t="e">
        <f t="shared" si="7"/>
        <v>#DIV/0!</v>
      </c>
      <c r="AX33" s="345"/>
      <c r="AY33" s="333"/>
      <c r="AZ33" s="11" t="e">
        <f>(AT33+AT34+AF33+AF34-AX33-AX34)/((AY33+AY34)*12)</f>
        <v>#DIV/0!</v>
      </c>
      <c r="BB33" s="394">
        <f>IF(AE33+AE34+AG33+AG34-AK33-AK34&lt;0,AE33+AE34+AG33+AG34-AK33-AK34,0)</f>
        <v>0</v>
      </c>
      <c r="BC33" s="394">
        <f t="shared" si="8"/>
        <v>0</v>
      </c>
      <c r="BD33" s="436">
        <f>BC33+BC34</f>
        <v>0</v>
      </c>
      <c r="BE33" s="399">
        <f>IF(AT33+AT34+AF33+AF34-AX33-AX34&lt;0,AT33+AT34+AF33+AF34-AX33-AX34,0)</f>
        <v>0</v>
      </c>
      <c r="BF33" s="404"/>
    </row>
    <row r="34" spans="1:60" ht="13.5" thickBot="1" x14ac:dyDescent="0.25">
      <c r="A34" s="495"/>
      <c r="B34" s="514"/>
      <c r="C34" s="213" t="s">
        <v>12</v>
      </c>
      <c r="D34" s="336"/>
      <c r="E34" s="337"/>
      <c r="F34" s="338"/>
      <c r="G34" s="338"/>
      <c r="H34" s="338"/>
      <c r="I34" s="338"/>
      <c r="J34" s="338"/>
      <c r="K34" s="338"/>
      <c r="L34" s="338"/>
      <c r="M34" s="338"/>
      <c r="N34" s="338"/>
      <c r="O34" s="338"/>
      <c r="P34" s="88">
        <f t="shared" si="0"/>
        <v>0</v>
      </c>
      <c r="Q34" s="157" t="s">
        <v>21</v>
      </c>
      <c r="R34" s="342" t="s">
        <v>21</v>
      </c>
      <c r="S34" s="120" t="s">
        <v>21</v>
      </c>
      <c r="T34" s="131" t="e">
        <f t="shared" si="1"/>
        <v>#DIV/0!</v>
      </c>
      <c r="U34" s="123" t="e">
        <f t="shared" si="2"/>
        <v>#DIV/0!</v>
      </c>
      <c r="V34" s="123" t="e">
        <f t="shared" si="3"/>
        <v>#DIV/0!</v>
      </c>
      <c r="W34" s="126" t="e">
        <f t="shared" si="9"/>
        <v>#DIV/0!</v>
      </c>
      <c r="X34" s="444">
        <v>0</v>
      </c>
      <c r="Y34" s="80"/>
      <c r="Z34" s="318" t="e">
        <f t="shared" si="14"/>
        <v>#DIV/0!</v>
      </c>
      <c r="AA34" s="319" t="e">
        <f t="shared" si="10"/>
        <v>#DIV/0!</v>
      </c>
      <c r="AB34" s="320" t="e">
        <f t="shared" si="11"/>
        <v>#DIV/0!</v>
      </c>
      <c r="AC34" s="136" t="s">
        <v>21</v>
      </c>
      <c r="AD34" s="411"/>
      <c r="AE34" s="419"/>
      <c r="AF34" s="411"/>
      <c r="AG34" s="427"/>
      <c r="AH34" s="283" t="s">
        <v>21</v>
      </c>
      <c r="AI34" s="297" t="e">
        <f>(H33+H34+I33+I34)/(12*(D33+D34))*1000</f>
        <v>#DIV/0!</v>
      </c>
      <c r="AJ34" s="139" t="s">
        <v>21</v>
      </c>
      <c r="AK34" s="140">
        <f t="shared" si="5"/>
        <v>0</v>
      </c>
      <c r="AL34" s="137" t="s">
        <v>21</v>
      </c>
      <c r="AM34" s="138" t="s">
        <v>21</v>
      </c>
      <c r="AN34" s="146" t="s">
        <v>21</v>
      </c>
      <c r="AO34" s="171"/>
      <c r="AP34" s="137" t="s">
        <v>21</v>
      </c>
      <c r="AQ34" s="137" t="s">
        <v>21</v>
      </c>
      <c r="AR34" s="138" t="s">
        <v>21</v>
      </c>
      <c r="AS34" s="144" t="s">
        <v>21</v>
      </c>
      <c r="AT34" s="383">
        <f t="shared" si="12"/>
        <v>0</v>
      </c>
      <c r="AU34" s="56">
        <f t="shared" si="6"/>
        <v>0</v>
      </c>
      <c r="AV34" s="55"/>
      <c r="AW34" s="57" t="e">
        <f t="shared" si="7"/>
        <v>#DIV/0!</v>
      </c>
      <c r="AX34" s="346"/>
      <c r="AY34" s="336"/>
      <c r="AZ34" s="58"/>
      <c r="BB34" s="395"/>
      <c r="BC34" s="395">
        <f t="shared" si="8"/>
        <v>0</v>
      </c>
      <c r="BD34" s="437"/>
      <c r="BE34" s="400"/>
      <c r="BF34" s="404"/>
    </row>
    <row r="35" spans="1:60" x14ac:dyDescent="0.2">
      <c r="A35" s="495"/>
      <c r="B35" s="513"/>
      <c r="C35" s="212" t="s">
        <v>11</v>
      </c>
      <c r="D35" s="333"/>
      <c r="E35" s="334"/>
      <c r="F35" s="335"/>
      <c r="G35" s="335"/>
      <c r="H35" s="335"/>
      <c r="I35" s="335"/>
      <c r="J35" s="335"/>
      <c r="K35" s="335"/>
      <c r="L35" s="335"/>
      <c r="M35" s="335"/>
      <c r="N35" s="335"/>
      <c r="O35" s="335"/>
      <c r="P35" s="89">
        <f t="shared" si="0"/>
        <v>0</v>
      </c>
      <c r="Q35" s="156">
        <f>P35+P36</f>
        <v>0</v>
      </c>
      <c r="R35" s="330"/>
      <c r="S35" s="104">
        <f>Q35-R35</f>
        <v>0</v>
      </c>
      <c r="T35" s="132" t="e">
        <f t="shared" si="1"/>
        <v>#DIV/0!</v>
      </c>
      <c r="U35" s="124" t="e">
        <f t="shared" si="2"/>
        <v>#DIV/0!</v>
      </c>
      <c r="V35" s="124" t="e">
        <f t="shared" si="3"/>
        <v>#DIV/0!</v>
      </c>
      <c r="W35" s="127" t="e">
        <f t="shared" si="9"/>
        <v>#DIV/0!</v>
      </c>
      <c r="X35" s="443">
        <v>0</v>
      </c>
      <c r="Y35" s="79"/>
      <c r="Z35" s="315" t="e">
        <f t="shared" si="14"/>
        <v>#DIV/0!</v>
      </c>
      <c r="AA35" s="316" t="e">
        <f t="shared" si="10"/>
        <v>#DIV/0!</v>
      </c>
      <c r="AB35" s="317" t="e">
        <f t="shared" si="11"/>
        <v>#DIV/0!</v>
      </c>
      <c r="AC35" s="68" t="e">
        <f>(Y35*Z35+Y36*Z36)*0.012</f>
        <v>#DIV/0!</v>
      </c>
      <c r="AD35" s="410"/>
      <c r="AE35" s="500"/>
      <c r="AF35" s="410"/>
      <c r="AG35" s="426"/>
      <c r="AH35" s="282" t="e">
        <f>AD35+AD36+AF35+AF36-AC35</f>
        <v>#DIV/0!</v>
      </c>
      <c r="AI35" s="4" t="e">
        <f>AH35/(12*(Y35+Y36))*1000</f>
        <v>#DIV/0!</v>
      </c>
      <c r="AJ35" s="5" t="e">
        <f>AI35/AI36</f>
        <v>#DIV/0!</v>
      </c>
      <c r="AK35" s="206">
        <f t="shared" si="5"/>
        <v>0</v>
      </c>
      <c r="AL35" s="8" t="e">
        <f>AD35+AD36+AF35+AF36-(AK35*Z35+AK36*Z36)*0.012</f>
        <v>#DIV/0!</v>
      </c>
      <c r="AM35" s="4" t="e">
        <f>AL35/(12*(AK35+AK36))*1000</f>
        <v>#DIV/0!</v>
      </c>
      <c r="AN35" s="145" t="e">
        <f>AM35/AI36</f>
        <v>#DIV/0!</v>
      </c>
      <c r="AO35" s="149"/>
      <c r="AP35" s="148" t="e">
        <f>(AO35+AO36)/(12*(AK35+AK36))*1000</f>
        <v>#DIV/0!</v>
      </c>
      <c r="AQ35" s="4" t="e">
        <f>(H35+I35+H36+I36)/(12*(D35+D36))*1000+AM35+AP35</f>
        <v>#DIV/0!</v>
      </c>
      <c r="AR35" s="6" t="e">
        <f>(AM35+AP35)/AI36</f>
        <v>#DIV/0!</v>
      </c>
      <c r="AS35" s="143" t="e">
        <f>AQ35/AI36</f>
        <v>#DIV/0!</v>
      </c>
      <c r="AT35" s="382">
        <f t="shared" si="12"/>
        <v>0</v>
      </c>
      <c r="AU35" s="60">
        <f t="shared" si="6"/>
        <v>0</v>
      </c>
      <c r="AV35" s="59"/>
      <c r="AW35" s="61" t="e">
        <f t="shared" ref="AW35" si="15">W35/AV35</f>
        <v>#DIV/0!</v>
      </c>
      <c r="AX35" s="345"/>
      <c r="AY35" s="333"/>
      <c r="AZ35" s="11" t="e">
        <f>(AT35+AT36+AF35+AF36-AX35-AX36)/((AY35+AY36)*12)</f>
        <v>#DIV/0!</v>
      </c>
      <c r="BB35" s="394">
        <f>IF(AE35+AE36+AG35+AG36-AK35-AK36&lt;0,AE35+AE36+AG35+AG36-AK35-AK36,0)</f>
        <v>0</v>
      </c>
      <c r="BC35" s="394">
        <f t="shared" si="8"/>
        <v>0</v>
      </c>
      <c r="BD35" s="436">
        <f>BC35+BC36</f>
        <v>0</v>
      </c>
      <c r="BE35" s="399">
        <f>IF(AT35+AT36+AF35+AF36-AX35-AX36&lt;0,AT35+AT36+AF35+AF36-AX35-AX36,0)</f>
        <v>0</v>
      </c>
      <c r="BF35" s="404"/>
    </row>
    <row r="36" spans="1:60" ht="15.75" customHeight="1" thickBot="1" x14ac:dyDescent="0.25">
      <c r="A36" s="495"/>
      <c r="B36" s="514"/>
      <c r="C36" s="213" t="s">
        <v>12</v>
      </c>
      <c r="D36" s="336"/>
      <c r="E36" s="337"/>
      <c r="F36" s="338"/>
      <c r="G36" s="338"/>
      <c r="H36" s="338"/>
      <c r="I36" s="338"/>
      <c r="J36" s="338"/>
      <c r="K36" s="338"/>
      <c r="L36" s="338"/>
      <c r="M36" s="338"/>
      <c r="N36" s="338"/>
      <c r="O36" s="338"/>
      <c r="P36" s="88">
        <f t="shared" si="0"/>
        <v>0</v>
      </c>
      <c r="Q36" s="157" t="s">
        <v>21</v>
      </c>
      <c r="R36" s="342" t="s">
        <v>21</v>
      </c>
      <c r="S36" s="120" t="s">
        <v>21</v>
      </c>
      <c r="T36" s="131" t="e">
        <f t="shared" ref="T36" si="16">P36/(12*D36)*1000</f>
        <v>#DIV/0!</v>
      </c>
      <c r="U36" s="123" t="e">
        <f t="shared" ref="U36" si="17">H36/(12*D36)*1000</f>
        <v>#DIV/0!</v>
      </c>
      <c r="V36" s="123" t="e">
        <f t="shared" ref="V36" si="18">I36/(12*D36)*1000</f>
        <v>#DIV/0!</v>
      </c>
      <c r="W36" s="126" t="e">
        <f t="shared" ref="W36" si="19">U36+V36</f>
        <v>#DIV/0!</v>
      </c>
      <c r="X36" s="444">
        <v>0</v>
      </c>
      <c r="Y36" s="80"/>
      <c r="Z36" s="318" t="e">
        <f t="shared" si="14"/>
        <v>#DIV/0!</v>
      </c>
      <c r="AA36" s="319" t="e">
        <f t="shared" si="10"/>
        <v>#DIV/0!</v>
      </c>
      <c r="AB36" s="320" t="e">
        <f t="shared" si="11"/>
        <v>#DIV/0!</v>
      </c>
      <c r="AC36" s="136" t="s">
        <v>21</v>
      </c>
      <c r="AD36" s="411"/>
      <c r="AE36" s="419"/>
      <c r="AF36" s="411"/>
      <c r="AG36" s="427"/>
      <c r="AH36" s="283" t="s">
        <v>21</v>
      </c>
      <c r="AI36" s="297" t="e">
        <f>(H35+H36+I35+I36)/(12*(D35+D36))*1000</f>
        <v>#DIV/0!</v>
      </c>
      <c r="AJ36" s="139" t="s">
        <v>21</v>
      </c>
      <c r="AK36" s="140">
        <f t="shared" si="5"/>
        <v>0</v>
      </c>
      <c r="AL36" s="137" t="s">
        <v>21</v>
      </c>
      <c r="AM36" s="138" t="s">
        <v>21</v>
      </c>
      <c r="AN36" s="146" t="s">
        <v>21</v>
      </c>
      <c r="AO36" s="171"/>
      <c r="AP36" s="137" t="s">
        <v>21</v>
      </c>
      <c r="AQ36" s="137" t="s">
        <v>21</v>
      </c>
      <c r="AR36" s="138" t="s">
        <v>21</v>
      </c>
      <c r="AS36" s="144" t="s">
        <v>21</v>
      </c>
      <c r="AT36" s="383">
        <f t="shared" si="12"/>
        <v>0</v>
      </c>
      <c r="AU36" s="56">
        <f t="shared" si="6"/>
        <v>0</v>
      </c>
      <c r="AV36" s="55"/>
      <c r="AW36" s="57" t="e">
        <f t="shared" si="7"/>
        <v>#DIV/0!</v>
      </c>
      <c r="AX36" s="346"/>
      <c r="AY36" s="336"/>
      <c r="AZ36" s="58"/>
      <c r="BB36" s="395"/>
      <c r="BC36" s="395">
        <f t="shared" si="8"/>
        <v>0</v>
      </c>
      <c r="BD36" s="437"/>
      <c r="BE36" s="400"/>
      <c r="BF36" s="404"/>
    </row>
    <row r="37" spans="1:60" x14ac:dyDescent="0.2">
      <c r="A37" s="495"/>
      <c r="B37" s="513"/>
      <c r="C37" s="212" t="s">
        <v>11</v>
      </c>
      <c r="D37" s="333"/>
      <c r="E37" s="334"/>
      <c r="F37" s="335"/>
      <c r="G37" s="335"/>
      <c r="H37" s="335"/>
      <c r="I37" s="335"/>
      <c r="J37" s="335"/>
      <c r="K37" s="335"/>
      <c r="L37" s="335"/>
      <c r="M37" s="335"/>
      <c r="N37" s="335"/>
      <c r="O37" s="335"/>
      <c r="P37" s="89">
        <f t="shared" si="0"/>
        <v>0</v>
      </c>
      <c r="Q37" s="156">
        <f>P37+P38</f>
        <v>0</v>
      </c>
      <c r="R37" s="330"/>
      <c r="S37" s="104">
        <f>Q37-R37</f>
        <v>0</v>
      </c>
      <c r="T37" s="132" t="e">
        <f t="shared" ref="T37:T68" si="20">P37/(12*D37)*1000</f>
        <v>#DIV/0!</v>
      </c>
      <c r="U37" s="124" t="e">
        <f t="shared" ref="U37:U68" si="21">H37/(12*D37)*1000</f>
        <v>#DIV/0!</v>
      </c>
      <c r="V37" s="124" t="e">
        <f t="shared" ref="V37:V68" si="22">I37/(12*D37)*1000</f>
        <v>#DIV/0!</v>
      </c>
      <c r="W37" s="127" t="e">
        <f t="shared" si="9"/>
        <v>#DIV/0!</v>
      </c>
      <c r="X37" s="443">
        <v>0</v>
      </c>
      <c r="Y37" s="79"/>
      <c r="Z37" s="315" t="e">
        <f t="shared" si="14"/>
        <v>#DIV/0!</v>
      </c>
      <c r="AA37" s="316" t="e">
        <f t="shared" si="10"/>
        <v>#DIV/0!</v>
      </c>
      <c r="AB37" s="317" t="e">
        <f t="shared" si="11"/>
        <v>#DIV/0!</v>
      </c>
      <c r="AC37" s="68" t="e">
        <f>(Y37*Z37+Y38*Z38)*0.012</f>
        <v>#DIV/0!</v>
      </c>
      <c r="AD37" s="410"/>
      <c r="AE37" s="500"/>
      <c r="AF37" s="410"/>
      <c r="AG37" s="426"/>
      <c r="AH37" s="282" t="e">
        <f>AD37+AD38+AF37+AF38-AC37</f>
        <v>#DIV/0!</v>
      </c>
      <c r="AI37" s="4" t="e">
        <f>AH37/(12*(Y37+Y38))*1000</f>
        <v>#DIV/0!</v>
      </c>
      <c r="AJ37" s="5" t="e">
        <f>AI37/AI38</f>
        <v>#DIV/0!</v>
      </c>
      <c r="AK37" s="206">
        <f t="shared" si="5"/>
        <v>0</v>
      </c>
      <c r="AL37" s="8" t="e">
        <f>AD37+AD38+AF37+AF38-(AK37*Z37+AK38*Z38)*0.012</f>
        <v>#DIV/0!</v>
      </c>
      <c r="AM37" s="4" t="e">
        <f>AL37/(12*(AK37+AK38))*1000</f>
        <v>#DIV/0!</v>
      </c>
      <c r="AN37" s="145" t="e">
        <f>AM37/AI38</f>
        <v>#DIV/0!</v>
      </c>
      <c r="AO37" s="149"/>
      <c r="AP37" s="148" t="e">
        <f>(AO37+AO38)/(12*(AK37+AK38))*1000</f>
        <v>#DIV/0!</v>
      </c>
      <c r="AQ37" s="4" t="e">
        <f>(H37+I37+H38+I38)/(12*(D37+D38))*1000+AM37+AP37</f>
        <v>#DIV/0!</v>
      </c>
      <c r="AR37" s="6" t="e">
        <f>(AM37+AP37)/AI38</f>
        <v>#DIV/0!</v>
      </c>
      <c r="AS37" s="143" t="e">
        <f>AQ37/AI38</f>
        <v>#DIV/0!</v>
      </c>
      <c r="AT37" s="382">
        <f t="shared" si="12"/>
        <v>0</v>
      </c>
      <c r="AU37" s="60">
        <f t="shared" ref="AU37:AU68" si="23">H37+I37</f>
        <v>0</v>
      </c>
      <c r="AV37" s="59"/>
      <c r="AW37" s="61" t="e">
        <f t="shared" si="7"/>
        <v>#DIV/0!</v>
      </c>
      <c r="AX37" s="345"/>
      <c r="AY37" s="333"/>
      <c r="AZ37" s="11" t="e">
        <f>(AT37+AT38+AF37+AF38-AX37-AX38)/((AY37+AY38)*12)</f>
        <v>#DIV/0!</v>
      </c>
      <c r="BB37" s="394">
        <f>IF(AE37+AE38+AG37+AG38-AK37-AK38&lt;0,AE37+AE38+AG37+AG38-AK37-AK38,0)</f>
        <v>0</v>
      </c>
      <c r="BC37" s="394">
        <f t="shared" ref="BC37:BC68" si="24">AE37+AG37-AK37</f>
        <v>0</v>
      </c>
      <c r="BD37" s="436">
        <f>BC37+BC38</f>
        <v>0</v>
      </c>
      <c r="BE37" s="399">
        <f>IF(AT37+AT38+AF37+AF38-AX37-AX38&lt;0,AT37+AT38+AF37+AF38-AX37-AX38,0)</f>
        <v>0</v>
      </c>
      <c r="BF37" s="404"/>
    </row>
    <row r="38" spans="1:60" ht="13.5" thickBot="1" x14ac:dyDescent="0.25">
      <c r="A38" s="495"/>
      <c r="B38" s="514"/>
      <c r="C38" s="213" t="s">
        <v>12</v>
      </c>
      <c r="D38" s="336"/>
      <c r="E38" s="337"/>
      <c r="F38" s="338"/>
      <c r="G38" s="338"/>
      <c r="H38" s="338"/>
      <c r="I38" s="338"/>
      <c r="J38" s="338"/>
      <c r="K38" s="338"/>
      <c r="L38" s="338"/>
      <c r="M38" s="338"/>
      <c r="N38" s="338"/>
      <c r="O38" s="338"/>
      <c r="P38" s="88">
        <f t="shared" si="0"/>
        <v>0</v>
      </c>
      <c r="Q38" s="157" t="s">
        <v>21</v>
      </c>
      <c r="R38" s="342" t="s">
        <v>21</v>
      </c>
      <c r="S38" s="120" t="s">
        <v>21</v>
      </c>
      <c r="T38" s="131" t="e">
        <f t="shared" si="20"/>
        <v>#DIV/0!</v>
      </c>
      <c r="U38" s="123" t="e">
        <f t="shared" si="21"/>
        <v>#DIV/0!</v>
      </c>
      <c r="V38" s="123" t="e">
        <f t="shared" si="22"/>
        <v>#DIV/0!</v>
      </c>
      <c r="W38" s="126" t="e">
        <f t="shared" si="9"/>
        <v>#DIV/0!</v>
      </c>
      <c r="X38" s="444">
        <v>0</v>
      </c>
      <c r="Y38" s="80"/>
      <c r="Z38" s="318" t="e">
        <f t="shared" si="14"/>
        <v>#DIV/0!</v>
      </c>
      <c r="AA38" s="319" t="e">
        <f t="shared" si="10"/>
        <v>#DIV/0!</v>
      </c>
      <c r="AB38" s="320" t="e">
        <f t="shared" si="11"/>
        <v>#DIV/0!</v>
      </c>
      <c r="AC38" s="136" t="s">
        <v>21</v>
      </c>
      <c r="AD38" s="411"/>
      <c r="AE38" s="419"/>
      <c r="AF38" s="411"/>
      <c r="AG38" s="427"/>
      <c r="AH38" s="283" t="s">
        <v>21</v>
      </c>
      <c r="AI38" s="297" t="e">
        <f>(H37+H38+I37+I38)/(12*(D37+D38))*1000</f>
        <v>#DIV/0!</v>
      </c>
      <c r="AJ38" s="139" t="s">
        <v>21</v>
      </c>
      <c r="AK38" s="140">
        <f t="shared" si="5"/>
        <v>0</v>
      </c>
      <c r="AL38" s="137" t="s">
        <v>21</v>
      </c>
      <c r="AM38" s="138" t="s">
        <v>21</v>
      </c>
      <c r="AN38" s="146" t="s">
        <v>21</v>
      </c>
      <c r="AO38" s="171"/>
      <c r="AP38" s="137" t="s">
        <v>21</v>
      </c>
      <c r="AQ38" s="137" t="s">
        <v>21</v>
      </c>
      <c r="AR38" s="138" t="s">
        <v>21</v>
      </c>
      <c r="AS38" s="144" t="s">
        <v>21</v>
      </c>
      <c r="AT38" s="383">
        <f t="shared" si="12"/>
        <v>0</v>
      </c>
      <c r="AU38" s="56">
        <f t="shared" si="23"/>
        <v>0</v>
      </c>
      <c r="AV38" s="55"/>
      <c r="AW38" s="57" t="e">
        <f t="shared" si="7"/>
        <v>#DIV/0!</v>
      </c>
      <c r="AX38" s="346"/>
      <c r="AY38" s="336"/>
      <c r="AZ38" s="58"/>
      <c r="BB38" s="395"/>
      <c r="BC38" s="395">
        <f t="shared" si="24"/>
        <v>0</v>
      </c>
      <c r="BD38" s="437"/>
      <c r="BE38" s="400"/>
      <c r="BF38" s="404"/>
    </row>
    <row r="39" spans="1:60" x14ac:dyDescent="0.2">
      <c r="A39" s="495"/>
      <c r="B39" s="513"/>
      <c r="C39" s="212" t="s">
        <v>11</v>
      </c>
      <c r="D39" s="333"/>
      <c r="E39" s="334"/>
      <c r="F39" s="335"/>
      <c r="G39" s="335"/>
      <c r="H39" s="335"/>
      <c r="I39" s="335"/>
      <c r="J39" s="335"/>
      <c r="K39" s="335"/>
      <c r="L39" s="335"/>
      <c r="M39" s="335"/>
      <c r="N39" s="335"/>
      <c r="O39" s="335"/>
      <c r="P39" s="89">
        <f t="shared" si="0"/>
        <v>0</v>
      </c>
      <c r="Q39" s="156">
        <f>P39+P40</f>
        <v>0</v>
      </c>
      <c r="R39" s="332"/>
      <c r="S39" s="104">
        <f>Q39-R39</f>
        <v>0</v>
      </c>
      <c r="T39" s="132" t="e">
        <f t="shared" si="20"/>
        <v>#DIV/0!</v>
      </c>
      <c r="U39" s="124" t="e">
        <f t="shared" si="21"/>
        <v>#DIV/0!</v>
      </c>
      <c r="V39" s="124" t="e">
        <f t="shared" si="22"/>
        <v>#DIV/0!</v>
      </c>
      <c r="W39" s="127" t="e">
        <f t="shared" si="9"/>
        <v>#DIV/0!</v>
      </c>
      <c r="X39" s="443">
        <v>0</v>
      </c>
      <c r="Y39" s="79"/>
      <c r="Z39" s="315" t="e">
        <f t="shared" si="14"/>
        <v>#DIV/0!</v>
      </c>
      <c r="AA39" s="316" t="e">
        <f t="shared" si="10"/>
        <v>#DIV/0!</v>
      </c>
      <c r="AB39" s="317" t="e">
        <f t="shared" si="11"/>
        <v>#DIV/0!</v>
      </c>
      <c r="AC39" s="68" t="e">
        <f>(Y39*Z39+Y40*Z40)*0.012</f>
        <v>#DIV/0!</v>
      </c>
      <c r="AD39" s="410"/>
      <c r="AE39" s="500"/>
      <c r="AF39" s="410"/>
      <c r="AG39" s="426"/>
      <c r="AH39" s="282" t="e">
        <f>AD39+AD40+AF39+AF40-AC39</f>
        <v>#DIV/0!</v>
      </c>
      <c r="AI39" s="4" t="e">
        <f>AH39/(12*(Y39+Y40))*1000</f>
        <v>#DIV/0!</v>
      </c>
      <c r="AJ39" s="5" t="e">
        <f>AI39/AI40</f>
        <v>#DIV/0!</v>
      </c>
      <c r="AK39" s="206">
        <f>Y39</f>
        <v>0</v>
      </c>
      <c r="AL39" s="8" t="e">
        <f>AD39+AD40+AF39+AF40-(AK39*Z39+AK40*Z40)*0.012</f>
        <v>#DIV/0!</v>
      </c>
      <c r="AM39" s="4" t="e">
        <f>AL39/(12*(AK39+AK40))*1000</f>
        <v>#DIV/0!</v>
      </c>
      <c r="AN39" s="145" t="e">
        <f>AM39/AI40</f>
        <v>#DIV/0!</v>
      </c>
      <c r="AO39" s="149"/>
      <c r="AP39" s="148" t="e">
        <f>(AO39+AO40)/(12*(AK39+AK40))*1000</f>
        <v>#DIV/0!</v>
      </c>
      <c r="AQ39" s="4" t="e">
        <f>(H39+I39+H40+I40)/(12*(D39+D40))*1000+AM39+AP39</f>
        <v>#DIV/0!</v>
      </c>
      <c r="AR39" s="6" t="e">
        <f>(AM39+AP39)/AI40</f>
        <v>#DIV/0!</v>
      </c>
      <c r="AS39" s="143" t="e">
        <f>AQ39/AI40</f>
        <v>#DIV/0!</v>
      </c>
      <c r="AT39" s="382">
        <f>AD39+AO39</f>
        <v>0</v>
      </c>
      <c r="AU39" s="60">
        <f t="shared" si="23"/>
        <v>0</v>
      </c>
      <c r="AV39" s="59"/>
      <c r="AW39" s="61" t="e">
        <f t="shared" si="7"/>
        <v>#DIV/0!</v>
      </c>
      <c r="AX39" s="345"/>
      <c r="AY39" s="333"/>
      <c r="AZ39" s="11" t="e">
        <f>(AT39+AT40+AF39+AF40-AX39-AX40)/((AY39+AY40)*12)</f>
        <v>#DIV/0!</v>
      </c>
      <c r="BB39" s="394">
        <f>IF(AE39+AE40+AG39+AG40-AK39-AK40&lt;0,AE39+AE40+AG39+AG40-AK39-AK40,0)</f>
        <v>0</v>
      </c>
      <c r="BC39" s="394">
        <f t="shared" si="24"/>
        <v>0</v>
      </c>
      <c r="BD39" s="436">
        <f>BC39+BC40</f>
        <v>0</v>
      </c>
      <c r="BE39" s="399">
        <f>IF(AT39+AT40+AF39+AF40-AX39-AX40&lt;0,AT39+AT40+AF39+AF40-AX39-AX40,0)</f>
        <v>0</v>
      </c>
      <c r="BF39" s="404"/>
    </row>
    <row r="40" spans="1:60" ht="13.5" thickBot="1" x14ac:dyDescent="0.25">
      <c r="A40" s="495"/>
      <c r="B40" s="514"/>
      <c r="C40" s="213" t="s">
        <v>12</v>
      </c>
      <c r="D40" s="336"/>
      <c r="E40" s="337"/>
      <c r="F40" s="338"/>
      <c r="G40" s="338"/>
      <c r="H40" s="338"/>
      <c r="I40" s="338"/>
      <c r="J40" s="338"/>
      <c r="K40" s="338"/>
      <c r="L40" s="338"/>
      <c r="M40" s="338"/>
      <c r="N40" s="338"/>
      <c r="O40" s="338"/>
      <c r="P40" s="88">
        <f t="shared" si="0"/>
        <v>0</v>
      </c>
      <c r="Q40" s="157" t="s">
        <v>21</v>
      </c>
      <c r="R40" s="342" t="s">
        <v>21</v>
      </c>
      <c r="S40" s="120" t="s">
        <v>21</v>
      </c>
      <c r="T40" s="131" t="e">
        <f t="shared" si="20"/>
        <v>#DIV/0!</v>
      </c>
      <c r="U40" s="123" t="e">
        <f t="shared" si="21"/>
        <v>#DIV/0!</v>
      </c>
      <c r="V40" s="123" t="e">
        <f t="shared" si="22"/>
        <v>#DIV/0!</v>
      </c>
      <c r="W40" s="126" t="e">
        <f t="shared" si="9"/>
        <v>#DIV/0!</v>
      </c>
      <c r="X40" s="444">
        <v>0</v>
      </c>
      <c r="Y40" s="80"/>
      <c r="Z40" s="318" t="e">
        <f t="shared" si="14"/>
        <v>#DIV/0!</v>
      </c>
      <c r="AA40" s="319" t="e">
        <f t="shared" si="10"/>
        <v>#DIV/0!</v>
      </c>
      <c r="AB40" s="320" t="e">
        <f t="shared" si="11"/>
        <v>#DIV/0!</v>
      </c>
      <c r="AC40" s="136" t="s">
        <v>21</v>
      </c>
      <c r="AD40" s="411"/>
      <c r="AE40" s="419"/>
      <c r="AF40" s="411"/>
      <c r="AG40" s="427"/>
      <c r="AH40" s="283" t="s">
        <v>21</v>
      </c>
      <c r="AI40" s="297" t="e">
        <f>(H39+H40+I39+I40)/(12*(D39+D40))*1000</f>
        <v>#DIV/0!</v>
      </c>
      <c r="AJ40" s="139" t="s">
        <v>21</v>
      </c>
      <c r="AK40" s="140">
        <f t="shared" si="5"/>
        <v>0</v>
      </c>
      <c r="AL40" s="137" t="s">
        <v>21</v>
      </c>
      <c r="AM40" s="138" t="s">
        <v>21</v>
      </c>
      <c r="AN40" s="146" t="s">
        <v>21</v>
      </c>
      <c r="AO40" s="171"/>
      <c r="AP40" s="137" t="s">
        <v>21</v>
      </c>
      <c r="AQ40" s="137" t="s">
        <v>21</v>
      </c>
      <c r="AR40" s="138" t="s">
        <v>21</v>
      </c>
      <c r="AS40" s="144" t="s">
        <v>21</v>
      </c>
      <c r="AT40" s="383">
        <f>AD40+AO40</f>
        <v>0</v>
      </c>
      <c r="AU40" s="56">
        <f t="shared" si="23"/>
        <v>0</v>
      </c>
      <c r="AV40" s="55"/>
      <c r="AW40" s="57" t="e">
        <f t="shared" si="7"/>
        <v>#DIV/0!</v>
      </c>
      <c r="AX40" s="346"/>
      <c r="AY40" s="336"/>
      <c r="AZ40" s="58"/>
      <c r="BB40" s="395"/>
      <c r="BC40" s="395">
        <f t="shared" si="24"/>
        <v>0</v>
      </c>
      <c r="BD40" s="437"/>
      <c r="BE40" s="400"/>
      <c r="BF40" s="404"/>
    </row>
    <row r="41" spans="1:60" x14ac:dyDescent="0.2">
      <c r="A41" s="495"/>
      <c r="B41" s="513"/>
      <c r="C41" s="212" t="s">
        <v>11</v>
      </c>
      <c r="D41" s="333"/>
      <c r="E41" s="334"/>
      <c r="F41" s="335"/>
      <c r="G41" s="335"/>
      <c r="H41" s="335"/>
      <c r="I41" s="335"/>
      <c r="J41" s="335"/>
      <c r="K41" s="335"/>
      <c r="L41" s="335"/>
      <c r="M41" s="335"/>
      <c r="N41" s="335"/>
      <c r="O41" s="335"/>
      <c r="P41" s="89">
        <f t="shared" si="0"/>
        <v>0</v>
      </c>
      <c r="Q41" s="156">
        <f>P41+P42</f>
        <v>0</v>
      </c>
      <c r="R41" s="330"/>
      <c r="S41" s="104">
        <f>Q41-R41</f>
        <v>0</v>
      </c>
      <c r="T41" s="132" t="e">
        <f t="shared" si="20"/>
        <v>#DIV/0!</v>
      </c>
      <c r="U41" s="124" t="e">
        <f t="shared" si="21"/>
        <v>#DIV/0!</v>
      </c>
      <c r="V41" s="124" t="e">
        <f t="shared" si="22"/>
        <v>#DIV/0!</v>
      </c>
      <c r="W41" s="127" t="e">
        <f t="shared" si="9"/>
        <v>#DIV/0!</v>
      </c>
      <c r="X41" s="443">
        <v>0</v>
      </c>
      <c r="Y41" s="79"/>
      <c r="Z41" s="315" t="e">
        <f t="shared" si="14"/>
        <v>#DIV/0!</v>
      </c>
      <c r="AA41" s="316" t="e">
        <f t="shared" si="10"/>
        <v>#DIV/0!</v>
      </c>
      <c r="AB41" s="317" t="e">
        <f t="shared" si="11"/>
        <v>#DIV/0!</v>
      </c>
      <c r="AC41" s="68" t="e">
        <f>(Y41*Z41+Y42*Z42)*0.012</f>
        <v>#DIV/0!</v>
      </c>
      <c r="AD41" s="410"/>
      <c r="AE41" s="500"/>
      <c r="AF41" s="410"/>
      <c r="AG41" s="426"/>
      <c r="AH41" s="282" t="e">
        <f>AD41+AD42+AF41+AF42-AC41</f>
        <v>#DIV/0!</v>
      </c>
      <c r="AI41" s="4" t="e">
        <f>AH41/(12*(Y41+Y42))*1000</f>
        <v>#DIV/0!</v>
      </c>
      <c r="AJ41" s="5" t="e">
        <f>AI41/AI42</f>
        <v>#DIV/0!</v>
      </c>
      <c r="AK41" s="206">
        <f t="shared" si="5"/>
        <v>0</v>
      </c>
      <c r="AL41" s="8" t="e">
        <f>AD41+AD42+AF41+AF42-(AK41*Z41+AK42*Z42)*0.012</f>
        <v>#DIV/0!</v>
      </c>
      <c r="AM41" s="4" t="e">
        <f>AL41/(12*(AK41+AK42))*1000</f>
        <v>#DIV/0!</v>
      </c>
      <c r="AN41" s="145" t="e">
        <f>AM41/AI42</f>
        <v>#DIV/0!</v>
      </c>
      <c r="AO41" s="149"/>
      <c r="AP41" s="148" t="e">
        <f>(AO41+AO42)/(12*(AK41+AK42))*1000</f>
        <v>#DIV/0!</v>
      </c>
      <c r="AQ41" s="4" t="e">
        <f>(H41+I41+H42+I42)/(12*(D41+D42))*1000+AM41+AP41</f>
        <v>#DIV/0!</v>
      </c>
      <c r="AR41" s="6" t="e">
        <f>(AM41+AP41)/AI42</f>
        <v>#DIV/0!</v>
      </c>
      <c r="AS41" s="143" t="e">
        <f>AQ41/AI42</f>
        <v>#DIV/0!</v>
      </c>
      <c r="AT41" s="382">
        <f t="shared" si="12"/>
        <v>0</v>
      </c>
      <c r="AU41" s="60">
        <f t="shared" si="23"/>
        <v>0</v>
      </c>
      <c r="AV41" s="59"/>
      <c r="AW41" s="61" t="e">
        <f t="shared" si="7"/>
        <v>#DIV/0!</v>
      </c>
      <c r="AX41" s="345"/>
      <c r="AY41" s="333"/>
      <c r="AZ41" s="11" t="e">
        <f>(AT41+AT42+AF41+AF42-AX41-AX42)/((AY41+AY42)*12)</f>
        <v>#DIV/0!</v>
      </c>
      <c r="BB41" s="394">
        <f>IF(AE41+AE42+AG41+AG42-AK41-AK42&lt;0,AE41+AE42+AG41+AG42-AK41-AK42,0)</f>
        <v>0</v>
      </c>
      <c r="BC41" s="394">
        <f t="shared" si="24"/>
        <v>0</v>
      </c>
      <c r="BD41" s="436">
        <f>BC41+BC42</f>
        <v>0</v>
      </c>
      <c r="BE41" s="399">
        <f>IF(AT41+AT42+AF41+AF42-AX41-AX42&lt;0,AT41+AT42+AF41+AF42-AX41-AX42,0)</f>
        <v>0</v>
      </c>
      <c r="BF41" s="404"/>
    </row>
    <row r="42" spans="1:60" ht="13.5" thickBot="1" x14ac:dyDescent="0.25">
      <c r="A42" s="495"/>
      <c r="B42" s="514"/>
      <c r="C42" s="213" t="s">
        <v>12</v>
      </c>
      <c r="D42" s="336"/>
      <c r="E42" s="337"/>
      <c r="F42" s="338"/>
      <c r="G42" s="338"/>
      <c r="H42" s="338"/>
      <c r="I42" s="338"/>
      <c r="J42" s="338"/>
      <c r="K42" s="338"/>
      <c r="L42" s="338"/>
      <c r="M42" s="338"/>
      <c r="N42" s="338"/>
      <c r="O42" s="338"/>
      <c r="P42" s="88">
        <f t="shared" si="0"/>
        <v>0</v>
      </c>
      <c r="Q42" s="157" t="s">
        <v>21</v>
      </c>
      <c r="R42" s="342" t="s">
        <v>21</v>
      </c>
      <c r="S42" s="120" t="s">
        <v>21</v>
      </c>
      <c r="T42" s="131" t="e">
        <f t="shared" si="20"/>
        <v>#DIV/0!</v>
      </c>
      <c r="U42" s="123" t="e">
        <f t="shared" si="21"/>
        <v>#DIV/0!</v>
      </c>
      <c r="V42" s="123" t="e">
        <f t="shared" si="22"/>
        <v>#DIV/0!</v>
      </c>
      <c r="W42" s="126" t="e">
        <f t="shared" si="9"/>
        <v>#DIV/0!</v>
      </c>
      <c r="X42" s="444">
        <v>0</v>
      </c>
      <c r="Y42" s="80"/>
      <c r="Z42" s="318" t="e">
        <f t="shared" si="14"/>
        <v>#DIV/0!</v>
      </c>
      <c r="AA42" s="319" t="e">
        <f t="shared" si="10"/>
        <v>#DIV/0!</v>
      </c>
      <c r="AB42" s="320" t="e">
        <f t="shared" si="11"/>
        <v>#DIV/0!</v>
      </c>
      <c r="AC42" s="136" t="s">
        <v>21</v>
      </c>
      <c r="AD42" s="411"/>
      <c r="AE42" s="419"/>
      <c r="AF42" s="411"/>
      <c r="AG42" s="427"/>
      <c r="AH42" s="283" t="s">
        <v>21</v>
      </c>
      <c r="AI42" s="297" t="e">
        <f>(H41+H42+I41+I42)/(12*(D41+D42))*1000</f>
        <v>#DIV/0!</v>
      </c>
      <c r="AJ42" s="139" t="s">
        <v>21</v>
      </c>
      <c r="AK42" s="140">
        <f t="shared" si="5"/>
        <v>0</v>
      </c>
      <c r="AL42" s="137" t="s">
        <v>21</v>
      </c>
      <c r="AM42" s="138" t="s">
        <v>21</v>
      </c>
      <c r="AN42" s="146" t="s">
        <v>21</v>
      </c>
      <c r="AO42" s="171"/>
      <c r="AP42" s="137" t="s">
        <v>21</v>
      </c>
      <c r="AQ42" s="137" t="s">
        <v>21</v>
      </c>
      <c r="AR42" s="138" t="s">
        <v>21</v>
      </c>
      <c r="AS42" s="144" t="s">
        <v>21</v>
      </c>
      <c r="AT42" s="383">
        <f t="shared" si="12"/>
        <v>0</v>
      </c>
      <c r="AU42" s="56">
        <f t="shared" si="23"/>
        <v>0</v>
      </c>
      <c r="AV42" s="55"/>
      <c r="AW42" s="57" t="e">
        <f t="shared" si="7"/>
        <v>#DIV/0!</v>
      </c>
      <c r="AX42" s="346"/>
      <c r="AY42" s="336"/>
      <c r="AZ42" s="58"/>
      <c r="BB42" s="395"/>
      <c r="BC42" s="395">
        <f t="shared" si="24"/>
        <v>0</v>
      </c>
      <c r="BD42" s="437"/>
      <c r="BE42" s="400"/>
      <c r="BF42" s="404"/>
    </row>
    <row r="43" spans="1:60" ht="15.75" customHeight="1" x14ac:dyDescent="0.2">
      <c r="A43" s="495"/>
      <c r="B43" s="513"/>
      <c r="C43" s="212" t="s">
        <v>11</v>
      </c>
      <c r="D43" s="333"/>
      <c r="E43" s="334"/>
      <c r="F43" s="335"/>
      <c r="G43" s="335"/>
      <c r="H43" s="335"/>
      <c r="I43" s="335"/>
      <c r="J43" s="335"/>
      <c r="K43" s="335"/>
      <c r="L43" s="335"/>
      <c r="M43" s="335"/>
      <c r="N43" s="335"/>
      <c r="O43" s="335"/>
      <c r="P43" s="89">
        <f t="shared" si="0"/>
        <v>0</v>
      </c>
      <c r="Q43" s="156">
        <f>P43+P44</f>
        <v>0</v>
      </c>
      <c r="R43" s="330"/>
      <c r="S43" s="104">
        <f>Q43-R43</f>
        <v>0</v>
      </c>
      <c r="T43" s="132" t="e">
        <f t="shared" si="20"/>
        <v>#DIV/0!</v>
      </c>
      <c r="U43" s="124" t="e">
        <f t="shared" si="21"/>
        <v>#DIV/0!</v>
      </c>
      <c r="V43" s="124" t="e">
        <f t="shared" si="22"/>
        <v>#DIV/0!</v>
      </c>
      <c r="W43" s="127" t="e">
        <f t="shared" si="9"/>
        <v>#DIV/0!</v>
      </c>
      <c r="X43" s="443">
        <v>0</v>
      </c>
      <c r="Y43" s="79"/>
      <c r="Z43" s="315" t="e">
        <f t="shared" si="14"/>
        <v>#DIV/0!</v>
      </c>
      <c r="AA43" s="316" t="e">
        <f t="shared" si="10"/>
        <v>#DIV/0!</v>
      </c>
      <c r="AB43" s="317" t="e">
        <f t="shared" si="11"/>
        <v>#DIV/0!</v>
      </c>
      <c r="AC43" s="68" t="e">
        <f>(Y43*Z43+Y44*Z44)*0.012</f>
        <v>#DIV/0!</v>
      </c>
      <c r="AD43" s="410"/>
      <c r="AE43" s="500"/>
      <c r="AF43" s="410"/>
      <c r="AG43" s="426"/>
      <c r="AH43" s="282" t="e">
        <f>AD43+AD44+AF43+AF44-AC43</f>
        <v>#DIV/0!</v>
      </c>
      <c r="AI43" s="4" t="e">
        <f>AH43/(12*(Y43+Y44))*1000</f>
        <v>#DIV/0!</v>
      </c>
      <c r="AJ43" s="5" t="e">
        <f>AI43/AI44</f>
        <v>#DIV/0!</v>
      </c>
      <c r="AK43" s="206">
        <f t="shared" si="5"/>
        <v>0</v>
      </c>
      <c r="AL43" s="8" t="e">
        <f>AD43+AD44+AF43+AF44-(AK43*Z43+AK44*Z44)*0.012</f>
        <v>#DIV/0!</v>
      </c>
      <c r="AM43" s="4" t="e">
        <f>AL43/(12*(AK43+AK44))*1000</f>
        <v>#DIV/0!</v>
      </c>
      <c r="AN43" s="145" t="e">
        <f>AM43/AI44</f>
        <v>#DIV/0!</v>
      </c>
      <c r="AO43" s="149"/>
      <c r="AP43" s="148" t="e">
        <f>(AO43+AO44)/(12*(AK43+AK44))*1000</f>
        <v>#DIV/0!</v>
      </c>
      <c r="AQ43" s="4" t="e">
        <f>(H43+I43+H44+I44)/(12*(D43+D44))*1000+AM43+AP43</f>
        <v>#DIV/0!</v>
      </c>
      <c r="AR43" s="6" t="e">
        <f>(AM43+AP43)/AI44</f>
        <v>#DIV/0!</v>
      </c>
      <c r="AS43" s="143" t="e">
        <f>AQ43/AI44</f>
        <v>#DIV/0!</v>
      </c>
      <c r="AT43" s="382">
        <f t="shared" si="12"/>
        <v>0</v>
      </c>
      <c r="AU43" s="60">
        <f t="shared" si="23"/>
        <v>0</v>
      </c>
      <c r="AV43" s="59"/>
      <c r="AW43" s="61" t="e">
        <f t="shared" si="7"/>
        <v>#DIV/0!</v>
      </c>
      <c r="AX43" s="345"/>
      <c r="AY43" s="333"/>
      <c r="AZ43" s="11" t="e">
        <f>(AT43+AT44+AF43+AF44-AX43-AX44)/((AY43+AY44)*12)</f>
        <v>#DIV/0!</v>
      </c>
      <c r="BB43" s="394">
        <f>IF(AE43+AE44+AG43+AG44-AK43-AK44&lt;0,AE43+AE44+AG43+AG44-AK43-AK44,0)</f>
        <v>0</v>
      </c>
      <c r="BC43" s="394">
        <f t="shared" si="24"/>
        <v>0</v>
      </c>
      <c r="BD43" s="436">
        <f>BC43+BC44</f>
        <v>0</v>
      </c>
      <c r="BE43" s="399">
        <f>IF(AT43+AT44+AF43+AF44-AX43-AX44&lt;0,AT43+AT44+AF43+AF44-AX43-AX44,0)</f>
        <v>0</v>
      </c>
      <c r="BF43" s="404"/>
    </row>
    <row r="44" spans="1:60" ht="15.75" customHeight="1" thickBot="1" x14ac:dyDescent="0.25">
      <c r="A44" s="495"/>
      <c r="B44" s="514"/>
      <c r="C44" s="213" t="s">
        <v>12</v>
      </c>
      <c r="D44" s="336"/>
      <c r="E44" s="337"/>
      <c r="F44" s="346"/>
      <c r="G44" s="338"/>
      <c r="H44" s="338"/>
      <c r="I44" s="338"/>
      <c r="J44" s="338"/>
      <c r="K44" s="338"/>
      <c r="L44" s="338"/>
      <c r="M44" s="338"/>
      <c r="N44" s="338"/>
      <c r="O44" s="338"/>
      <c r="P44" s="88">
        <f t="shared" si="0"/>
        <v>0</v>
      </c>
      <c r="Q44" s="157" t="s">
        <v>21</v>
      </c>
      <c r="R44" s="342" t="s">
        <v>21</v>
      </c>
      <c r="S44" s="120" t="s">
        <v>21</v>
      </c>
      <c r="T44" s="131" t="e">
        <f t="shared" si="20"/>
        <v>#DIV/0!</v>
      </c>
      <c r="U44" s="123" t="e">
        <f t="shared" si="21"/>
        <v>#DIV/0!</v>
      </c>
      <c r="V44" s="123" t="e">
        <f t="shared" si="22"/>
        <v>#DIV/0!</v>
      </c>
      <c r="W44" s="126" t="e">
        <f t="shared" si="9"/>
        <v>#DIV/0!</v>
      </c>
      <c r="X44" s="444">
        <v>0</v>
      </c>
      <c r="Y44" s="80"/>
      <c r="Z44" s="318" t="e">
        <f t="shared" si="14"/>
        <v>#DIV/0!</v>
      </c>
      <c r="AA44" s="319" t="e">
        <f t="shared" si="10"/>
        <v>#DIV/0!</v>
      </c>
      <c r="AB44" s="320" t="e">
        <f t="shared" si="11"/>
        <v>#DIV/0!</v>
      </c>
      <c r="AC44" s="136" t="s">
        <v>21</v>
      </c>
      <c r="AD44" s="411"/>
      <c r="AE44" s="419"/>
      <c r="AF44" s="411"/>
      <c r="AG44" s="427"/>
      <c r="AH44" s="283" t="s">
        <v>21</v>
      </c>
      <c r="AI44" s="297" t="e">
        <f>(H43+H44+I43+I44)/(12*(D43+D44))*1000</f>
        <v>#DIV/0!</v>
      </c>
      <c r="AJ44" s="139" t="s">
        <v>21</v>
      </c>
      <c r="AK44" s="140">
        <f t="shared" si="5"/>
        <v>0</v>
      </c>
      <c r="AL44" s="137" t="s">
        <v>21</v>
      </c>
      <c r="AM44" s="138" t="s">
        <v>21</v>
      </c>
      <c r="AN44" s="146" t="s">
        <v>21</v>
      </c>
      <c r="AO44" s="171"/>
      <c r="AP44" s="137" t="s">
        <v>21</v>
      </c>
      <c r="AQ44" s="137" t="s">
        <v>21</v>
      </c>
      <c r="AR44" s="138" t="s">
        <v>21</v>
      </c>
      <c r="AS44" s="144" t="s">
        <v>21</v>
      </c>
      <c r="AT44" s="383">
        <f t="shared" si="12"/>
        <v>0</v>
      </c>
      <c r="AU44" s="56">
        <f t="shared" si="23"/>
        <v>0</v>
      </c>
      <c r="AV44" s="55"/>
      <c r="AW44" s="57" t="e">
        <f t="shared" si="7"/>
        <v>#DIV/0!</v>
      </c>
      <c r="AX44" s="347"/>
      <c r="AY44" s="336"/>
      <c r="AZ44" s="58"/>
      <c r="BB44" s="395"/>
      <c r="BC44" s="395">
        <f t="shared" si="24"/>
        <v>0</v>
      </c>
      <c r="BD44" s="437"/>
      <c r="BE44" s="400"/>
      <c r="BF44" s="404"/>
    </row>
    <row r="45" spans="1:60" x14ac:dyDescent="0.2">
      <c r="A45" s="495"/>
      <c r="B45" s="520"/>
      <c r="C45" s="214" t="s">
        <v>11</v>
      </c>
      <c r="D45" s="339"/>
      <c r="E45" s="359"/>
      <c r="F45" s="360"/>
      <c r="G45" s="339"/>
      <c r="H45" s="339"/>
      <c r="I45" s="339"/>
      <c r="J45" s="339"/>
      <c r="K45" s="339"/>
      <c r="L45" s="339"/>
      <c r="M45" s="339"/>
      <c r="N45" s="339"/>
      <c r="O45" s="339"/>
      <c r="P45" s="90">
        <f t="shared" si="0"/>
        <v>0</v>
      </c>
      <c r="Q45" s="156">
        <f>P45+P46</f>
        <v>0</v>
      </c>
      <c r="R45" s="344"/>
      <c r="S45" s="104">
        <f>Q45-R45</f>
        <v>0</v>
      </c>
      <c r="T45" s="132" t="e">
        <f t="shared" ref="T45" si="25">P45/(12*D45)*1000</f>
        <v>#DIV/0!</v>
      </c>
      <c r="U45" s="124" t="e">
        <f t="shared" ref="U45" si="26">H45/(12*D45)*1000</f>
        <v>#DIV/0!</v>
      </c>
      <c r="V45" s="124" t="e">
        <f t="shared" ref="V45" si="27">I45/(12*D45)*1000</f>
        <v>#DIV/0!</v>
      </c>
      <c r="W45" s="127" t="e">
        <f t="shared" ref="W45" si="28">U45+V45</f>
        <v>#DIV/0!</v>
      </c>
      <c r="X45" s="443">
        <v>0</v>
      </c>
      <c r="Y45" s="79"/>
      <c r="Z45" s="315" t="e">
        <f t="shared" si="14"/>
        <v>#DIV/0!</v>
      </c>
      <c r="AA45" s="316" t="e">
        <f t="shared" si="10"/>
        <v>#DIV/0!</v>
      </c>
      <c r="AB45" s="317" t="e">
        <f t="shared" si="11"/>
        <v>#DIV/0!</v>
      </c>
      <c r="AC45" s="68" t="e">
        <f>(Y45*Z45+Y46*Z46)*0.012</f>
        <v>#DIV/0!</v>
      </c>
      <c r="AD45" s="410"/>
      <c r="AE45" s="501"/>
      <c r="AF45" s="410"/>
      <c r="AG45" s="426"/>
      <c r="AH45" s="282" t="e">
        <f>AD45+AD46+AF45+AF46-AC45</f>
        <v>#DIV/0!</v>
      </c>
      <c r="AI45" s="4" t="e">
        <f>AH45/(12*(Y45+Y46))*1000</f>
        <v>#DIV/0!</v>
      </c>
      <c r="AJ45" s="5" t="e">
        <f>AI45/AI46</f>
        <v>#DIV/0!</v>
      </c>
      <c r="AK45" s="206">
        <f t="shared" si="5"/>
        <v>0</v>
      </c>
      <c r="AL45" s="8" t="e">
        <f>AD45+AD46+AF45+AF46-(AK45*Z45+AK46*Z46)*0.012</f>
        <v>#DIV/0!</v>
      </c>
      <c r="AM45" s="4" t="e">
        <f>AL45/(12*(AK45+AK46))*1000</f>
        <v>#DIV/0!</v>
      </c>
      <c r="AN45" s="145" t="e">
        <f>AM45/AI46</f>
        <v>#DIV/0!</v>
      </c>
      <c r="AO45" s="149"/>
      <c r="AP45" s="148" t="e">
        <f>(AO45+AO46)/(12*(AK45+AK46))*1000</f>
        <v>#DIV/0!</v>
      </c>
      <c r="AQ45" s="4" t="e">
        <f>(H45+I45+H46+I46)/(12*(D45+D46))*1000+AM45+AP45</f>
        <v>#DIV/0!</v>
      </c>
      <c r="AR45" s="6" t="e">
        <f>(AM45+AP45)/AI46</f>
        <v>#DIV/0!</v>
      </c>
      <c r="AS45" s="143" t="e">
        <f>AQ45/AI46</f>
        <v>#DIV/0!</v>
      </c>
      <c r="AT45" s="382">
        <f t="shared" si="12"/>
        <v>0</v>
      </c>
      <c r="AU45" s="60">
        <f t="shared" si="23"/>
        <v>0</v>
      </c>
      <c r="AV45" s="59"/>
      <c r="AW45" s="61" t="e">
        <f t="shared" si="7"/>
        <v>#DIV/0!</v>
      </c>
      <c r="AX45" s="348"/>
      <c r="AY45" s="339"/>
      <c r="AZ45" s="11" t="e">
        <f>(AT45+AT46+AF45+AF46-AX45-AX46)/((AY45+AY46)*12)</f>
        <v>#DIV/0!</v>
      </c>
      <c r="BB45" s="394">
        <f>IF(AE45+AE46+AG45+AG46-AK45-AK46&lt;0,AE45+AE46+AG45+AG46-AK45-AK46,0)</f>
        <v>0</v>
      </c>
      <c r="BC45" s="394">
        <f t="shared" si="24"/>
        <v>0</v>
      </c>
      <c r="BD45" s="436">
        <f>BC45+BC46</f>
        <v>0</v>
      </c>
      <c r="BE45" s="476">
        <f>IF(AT45+AT46+AF45+AF46-AX45-AX46&lt;0,AT45+AT46+AF45+AF46-AX45-AX46,0)</f>
        <v>0</v>
      </c>
      <c r="BF45" s="404"/>
      <c r="BH45" s="406"/>
    </row>
    <row r="46" spans="1:60" ht="13.5" thickBot="1" x14ac:dyDescent="0.25">
      <c r="A46" s="495"/>
      <c r="B46" s="514"/>
      <c r="C46" s="213" t="s">
        <v>12</v>
      </c>
      <c r="D46" s="336"/>
      <c r="E46" s="363"/>
      <c r="F46" s="346"/>
      <c r="G46" s="336"/>
      <c r="H46" s="336"/>
      <c r="I46" s="336"/>
      <c r="J46" s="336"/>
      <c r="K46" s="336"/>
      <c r="L46" s="336"/>
      <c r="M46" s="336"/>
      <c r="N46" s="336"/>
      <c r="O46" s="336"/>
      <c r="P46" s="88">
        <f t="shared" si="0"/>
        <v>0</v>
      </c>
      <c r="Q46" s="157" t="s">
        <v>21</v>
      </c>
      <c r="R46" s="342" t="s">
        <v>21</v>
      </c>
      <c r="S46" s="120" t="s">
        <v>21</v>
      </c>
      <c r="T46" s="131" t="e">
        <f t="shared" si="20"/>
        <v>#DIV/0!</v>
      </c>
      <c r="U46" s="123" t="e">
        <f t="shared" si="21"/>
        <v>#DIV/0!</v>
      </c>
      <c r="V46" s="123" t="e">
        <f t="shared" si="22"/>
        <v>#DIV/0!</v>
      </c>
      <c r="W46" s="126" t="e">
        <f t="shared" si="9"/>
        <v>#DIV/0!</v>
      </c>
      <c r="X46" s="444">
        <v>0</v>
      </c>
      <c r="Y46" s="80"/>
      <c r="Z46" s="318" t="e">
        <f t="shared" si="14"/>
        <v>#DIV/0!</v>
      </c>
      <c r="AA46" s="319" t="e">
        <f t="shared" si="10"/>
        <v>#DIV/0!</v>
      </c>
      <c r="AB46" s="320" t="e">
        <f t="shared" si="11"/>
        <v>#DIV/0!</v>
      </c>
      <c r="AC46" s="136" t="s">
        <v>21</v>
      </c>
      <c r="AD46" s="411"/>
      <c r="AE46" s="419"/>
      <c r="AF46" s="411"/>
      <c r="AG46" s="427"/>
      <c r="AH46" s="283" t="s">
        <v>21</v>
      </c>
      <c r="AI46" s="297" t="e">
        <f>(H45+H46+I45+I46)/(12*(D45+D46))*1000</f>
        <v>#DIV/0!</v>
      </c>
      <c r="AJ46" s="139" t="s">
        <v>21</v>
      </c>
      <c r="AK46" s="140">
        <f t="shared" si="5"/>
        <v>0</v>
      </c>
      <c r="AL46" s="137" t="s">
        <v>21</v>
      </c>
      <c r="AM46" s="138" t="s">
        <v>21</v>
      </c>
      <c r="AN46" s="146" t="s">
        <v>21</v>
      </c>
      <c r="AO46" s="171"/>
      <c r="AP46" s="137" t="s">
        <v>21</v>
      </c>
      <c r="AQ46" s="137" t="s">
        <v>21</v>
      </c>
      <c r="AR46" s="138" t="s">
        <v>21</v>
      </c>
      <c r="AS46" s="144" t="s">
        <v>21</v>
      </c>
      <c r="AT46" s="383">
        <f t="shared" si="12"/>
        <v>0</v>
      </c>
      <c r="AU46" s="56">
        <f t="shared" si="23"/>
        <v>0</v>
      </c>
      <c r="AV46" s="55"/>
      <c r="AW46" s="57" t="e">
        <f t="shared" ref="AW46" si="29">W46/AV46</f>
        <v>#DIV/0!</v>
      </c>
      <c r="AX46" s="347"/>
      <c r="AY46" s="336"/>
      <c r="AZ46" s="58"/>
      <c r="BA46" s="477"/>
      <c r="BB46" s="395"/>
      <c r="BC46" s="395">
        <f t="shared" si="24"/>
        <v>0</v>
      </c>
      <c r="BD46" s="437"/>
      <c r="BE46" s="478"/>
      <c r="BF46" s="404"/>
    </row>
    <row r="47" spans="1:60" x14ac:dyDescent="0.2">
      <c r="A47" s="495"/>
      <c r="B47" s="513"/>
      <c r="C47" s="212" t="s">
        <v>11</v>
      </c>
      <c r="D47" s="192"/>
      <c r="E47" s="451"/>
      <c r="F47" s="452"/>
      <c r="G47" s="452"/>
      <c r="H47" s="452"/>
      <c r="I47" s="452"/>
      <c r="J47" s="452"/>
      <c r="K47" s="452"/>
      <c r="L47" s="452"/>
      <c r="M47" s="452"/>
      <c r="N47" s="452"/>
      <c r="O47" s="452"/>
      <c r="P47" s="89">
        <f t="shared" si="0"/>
        <v>0</v>
      </c>
      <c r="Q47" s="159">
        <f>P47+P48</f>
        <v>0</v>
      </c>
      <c r="R47" s="453"/>
      <c r="S47" s="115">
        <f>Q47-R47</f>
        <v>0</v>
      </c>
      <c r="T47" s="132" t="e">
        <f t="shared" si="20"/>
        <v>#DIV/0!</v>
      </c>
      <c r="U47" s="124" t="e">
        <f t="shared" si="21"/>
        <v>#DIV/0!</v>
      </c>
      <c r="V47" s="124" t="e">
        <f t="shared" si="22"/>
        <v>#DIV/0!</v>
      </c>
      <c r="W47" s="127" t="e">
        <f t="shared" si="9"/>
        <v>#DIV/0!</v>
      </c>
      <c r="X47" s="454">
        <v>0</v>
      </c>
      <c r="Y47" s="455"/>
      <c r="Z47" s="456" t="e">
        <f t="shared" si="14"/>
        <v>#DIV/0!</v>
      </c>
      <c r="AA47" s="457" t="e">
        <f t="shared" si="10"/>
        <v>#DIV/0!</v>
      </c>
      <c r="AB47" s="458" t="e">
        <f t="shared" si="11"/>
        <v>#DIV/0!</v>
      </c>
      <c r="AC47" s="459" t="e">
        <f>(Y47*Z47+Y48*Z48)*0.012</f>
        <v>#DIV/0!</v>
      </c>
      <c r="AD47" s="460"/>
      <c r="AE47" s="500"/>
      <c r="AF47" s="460"/>
      <c r="AG47" s="461"/>
      <c r="AH47" s="462" t="e">
        <f>AD47+AD48+AF47+AF48-AC47</f>
        <v>#DIV/0!</v>
      </c>
      <c r="AI47" s="463" t="e">
        <f>AH47/(12*(Y47+Y48))*1000</f>
        <v>#DIV/0!</v>
      </c>
      <c r="AJ47" s="464" t="e">
        <f>AI47/AI48</f>
        <v>#DIV/0!</v>
      </c>
      <c r="AK47" s="465">
        <f t="shared" si="5"/>
        <v>0</v>
      </c>
      <c r="AL47" s="466" t="e">
        <f>AD47+AD48+AF47+AF48-(AK47*Z47+AK48*Z48)*0.012</f>
        <v>#DIV/0!</v>
      </c>
      <c r="AM47" s="463" t="e">
        <f>AL47/(12*(AK47+AK48))*1000</f>
        <v>#DIV/0!</v>
      </c>
      <c r="AN47" s="467" t="e">
        <f>AM47/AI48</f>
        <v>#DIV/0!</v>
      </c>
      <c r="AO47" s="468"/>
      <c r="AP47" s="469" t="e">
        <f>(AO47+AO48)/(12*(AK47+AK48))*1000</f>
        <v>#DIV/0!</v>
      </c>
      <c r="AQ47" s="463" t="e">
        <f>(H47+I47+H48+I48)/(12*(D47+D48))*1000+AM47+AP47</f>
        <v>#DIV/0!</v>
      </c>
      <c r="AR47" s="470" t="e">
        <f>(AM47+AP47)/AI48</f>
        <v>#DIV/0!</v>
      </c>
      <c r="AS47" s="471" t="e">
        <f>AQ47/AI48</f>
        <v>#DIV/0!</v>
      </c>
      <c r="AT47" s="472">
        <f t="shared" si="12"/>
        <v>0</v>
      </c>
      <c r="AU47" s="60">
        <f t="shared" si="23"/>
        <v>0</v>
      </c>
      <c r="AV47" s="59"/>
      <c r="AW47" s="61" t="e">
        <f t="shared" ref="AW47:AW71" si="30">W47/AV47</f>
        <v>#DIV/0!</v>
      </c>
      <c r="AX47" s="473"/>
      <c r="AY47" s="333"/>
      <c r="AZ47" s="292" t="e">
        <f>(AT47+AT48+AF47+AF48-AX47-AX48)/((AY47+AY48)*12)</f>
        <v>#DIV/0!</v>
      </c>
      <c r="BB47" s="474">
        <f>IF(AE47+AE48+AG47+AG48-AK47-AK48&lt;0,AE47+AE48+AG47+AG48-AK47-AK48,0)</f>
        <v>0</v>
      </c>
      <c r="BC47" s="474">
        <f t="shared" si="24"/>
        <v>0</v>
      </c>
      <c r="BD47" s="438">
        <f>BC47+BC48</f>
        <v>0</v>
      </c>
      <c r="BE47" s="475">
        <f>IF(AT47+AT48+AF47+AF48-AX47-AX48&lt;0,AT47+AT48+AF47+AF48-AX47-AX48,0)</f>
        <v>0</v>
      </c>
      <c r="BF47" s="404"/>
    </row>
    <row r="48" spans="1:60" ht="13.5" thickBot="1" x14ac:dyDescent="0.25">
      <c r="A48" s="495"/>
      <c r="B48" s="514"/>
      <c r="C48" s="213" t="s">
        <v>12</v>
      </c>
      <c r="D48" s="100"/>
      <c r="E48" s="176"/>
      <c r="F48" s="99"/>
      <c r="G48" s="99"/>
      <c r="H48" s="99"/>
      <c r="I48" s="99"/>
      <c r="J48" s="99"/>
      <c r="K48" s="99"/>
      <c r="L48" s="99"/>
      <c r="M48" s="99"/>
      <c r="N48" s="99"/>
      <c r="O48" s="99"/>
      <c r="P48" s="88">
        <f t="shared" si="0"/>
        <v>0</v>
      </c>
      <c r="Q48" s="157" t="s">
        <v>21</v>
      </c>
      <c r="R48" s="180" t="s">
        <v>21</v>
      </c>
      <c r="S48" s="120" t="s">
        <v>21</v>
      </c>
      <c r="T48" s="131" t="e">
        <f t="shared" si="20"/>
        <v>#DIV/0!</v>
      </c>
      <c r="U48" s="123" t="e">
        <f t="shared" si="21"/>
        <v>#DIV/0!</v>
      </c>
      <c r="V48" s="123" t="e">
        <f t="shared" si="22"/>
        <v>#DIV/0!</v>
      </c>
      <c r="W48" s="126" t="e">
        <f t="shared" si="9"/>
        <v>#DIV/0!</v>
      </c>
      <c r="X48" s="444">
        <v>0</v>
      </c>
      <c r="Y48" s="80"/>
      <c r="Z48" s="318" t="e">
        <f t="shared" si="14"/>
        <v>#DIV/0!</v>
      </c>
      <c r="AA48" s="319" t="e">
        <f t="shared" si="10"/>
        <v>#DIV/0!</v>
      </c>
      <c r="AB48" s="320" t="e">
        <f t="shared" si="11"/>
        <v>#DIV/0!</v>
      </c>
      <c r="AC48" s="136" t="s">
        <v>21</v>
      </c>
      <c r="AD48" s="411"/>
      <c r="AE48" s="419"/>
      <c r="AF48" s="411"/>
      <c r="AG48" s="427"/>
      <c r="AH48" s="283" t="s">
        <v>21</v>
      </c>
      <c r="AI48" s="297" t="e">
        <f>(H47+H48+I47+I48)/(12*(D47+D48))*1000</f>
        <v>#DIV/0!</v>
      </c>
      <c r="AJ48" s="139" t="s">
        <v>21</v>
      </c>
      <c r="AK48" s="140">
        <f t="shared" si="5"/>
        <v>0</v>
      </c>
      <c r="AL48" s="137" t="s">
        <v>21</v>
      </c>
      <c r="AM48" s="138" t="s">
        <v>21</v>
      </c>
      <c r="AN48" s="170" t="s">
        <v>21</v>
      </c>
      <c r="AO48" s="171"/>
      <c r="AP48" s="137" t="s">
        <v>21</v>
      </c>
      <c r="AQ48" s="137" t="s">
        <v>21</v>
      </c>
      <c r="AR48" s="138" t="s">
        <v>21</v>
      </c>
      <c r="AS48" s="144" t="s">
        <v>21</v>
      </c>
      <c r="AT48" s="383">
        <f t="shared" si="12"/>
        <v>0</v>
      </c>
      <c r="AU48" s="56">
        <f t="shared" si="23"/>
        <v>0</v>
      </c>
      <c r="AV48" s="55"/>
      <c r="AW48" s="57" t="e">
        <f t="shared" si="30"/>
        <v>#DIV/0!</v>
      </c>
      <c r="AX48" s="347"/>
      <c r="AY48" s="336"/>
      <c r="AZ48" s="58"/>
      <c r="BB48" s="395"/>
      <c r="BC48" s="395">
        <f t="shared" si="24"/>
        <v>0</v>
      </c>
      <c r="BD48" s="437"/>
      <c r="BE48" s="400"/>
      <c r="BF48" s="404"/>
    </row>
    <row r="49" spans="1:58" ht="14.25" customHeight="1" x14ac:dyDescent="0.2">
      <c r="A49" s="495"/>
      <c r="B49" s="521"/>
      <c r="C49" s="216" t="s">
        <v>11</v>
      </c>
      <c r="D49" s="186"/>
      <c r="E49" s="175"/>
      <c r="F49" s="98"/>
      <c r="G49" s="98"/>
      <c r="H49" s="98"/>
      <c r="I49" s="98"/>
      <c r="J49" s="98"/>
      <c r="K49" s="98"/>
      <c r="L49" s="98"/>
      <c r="M49" s="98"/>
      <c r="N49" s="98"/>
      <c r="O49" s="98"/>
      <c r="P49" s="87">
        <f t="shared" si="0"/>
        <v>0</v>
      </c>
      <c r="Q49" s="158">
        <f>P49+P50</f>
        <v>0</v>
      </c>
      <c r="R49" s="240"/>
      <c r="S49" s="104">
        <f>Q49-R49</f>
        <v>0</v>
      </c>
      <c r="T49" s="133" t="e">
        <f t="shared" si="20"/>
        <v>#DIV/0!</v>
      </c>
      <c r="U49" s="125" t="e">
        <f t="shared" si="21"/>
        <v>#DIV/0!</v>
      </c>
      <c r="V49" s="125" t="e">
        <f t="shared" si="22"/>
        <v>#DIV/0!</v>
      </c>
      <c r="W49" s="128" t="e">
        <f t="shared" si="9"/>
        <v>#DIV/0!</v>
      </c>
      <c r="X49" s="443">
        <v>0</v>
      </c>
      <c r="Y49" s="79"/>
      <c r="Z49" s="315" t="e">
        <f t="shared" si="14"/>
        <v>#DIV/0!</v>
      </c>
      <c r="AA49" s="316" t="e">
        <f t="shared" si="10"/>
        <v>#DIV/0!</v>
      </c>
      <c r="AB49" s="317" t="e">
        <f t="shared" si="11"/>
        <v>#DIV/0!</v>
      </c>
      <c r="AC49" s="68" t="e">
        <f>(Y49*Z49+Y50*Z50)*0.012</f>
        <v>#DIV/0!</v>
      </c>
      <c r="AD49" s="410"/>
      <c r="AE49" s="502"/>
      <c r="AF49" s="423"/>
      <c r="AG49" s="429"/>
      <c r="AH49" s="282" t="e">
        <f>AD49+AD50+AF49+AF50-AC49</f>
        <v>#DIV/0!</v>
      </c>
      <c r="AI49" s="4" t="e">
        <f>AH49/(12*(Y49+Y50))*1000</f>
        <v>#DIV/0!</v>
      </c>
      <c r="AJ49" s="5" t="e">
        <f>AI49/AI50</f>
        <v>#DIV/0!</v>
      </c>
      <c r="AK49" s="206">
        <f t="shared" si="5"/>
        <v>0</v>
      </c>
      <c r="AL49" s="8" t="e">
        <f>AD49+AD50+AF49+AF50-(AK49*Z49+AK50*Z50)*0.012</f>
        <v>#DIV/0!</v>
      </c>
      <c r="AM49" s="4" t="e">
        <f>AL49/(12*(AK49+AK50))*1000</f>
        <v>#DIV/0!</v>
      </c>
      <c r="AN49" s="145" t="e">
        <f>AM49/AI50</f>
        <v>#DIV/0!</v>
      </c>
      <c r="AO49" s="149"/>
      <c r="AP49" s="148" t="e">
        <f>(AO49+AO50)/(12*(AK49+AK50))*1000</f>
        <v>#DIV/0!</v>
      </c>
      <c r="AQ49" s="4" t="e">
        <f>(H49+I49+H50+I50)/(12*(D49+D50))*1000+AM49+AP49</f>
        <v>#DIV/0!</v>
      </c>
      <c r="AR49" s="6" t="e">
        <f>(AM49+AP49)/AI50</f>
        <v>#DIV/0!</v>
      </c>
      <c r="AS49" s="143" t="e">
        <f>AQ49/AI50</f>
        <v>#DIV/0!</v>
      </c>
      <c r="AT49" s="382">
        <f t="shared" si="12"/>
        <v>0</v>
      </c>
      <c r="AU49" s="13">
        <f t="shared" si="23"/>
        <v>0</v>
      </c>
      <c r="AV49" s="3"/>
      <c r="AW49" s="14" t="e">
        <f t="shared" si="30"/>
        <v>#DIV/0!</v>
      </c>
      <c r="AX49" s="361"/>
      <c r="AY49" s="223"/>
      <c r="AZ49" s="11" t="e">
        <f>(AT49+AT50+AF49+AF50-AX49-AX50)/((AY49+AY50)*12)</f>
        <v>#DIV/0!</v>
      </c>
      <c r="BB49" s="394">
        <f>IF(AE49+AE50+AG49+AG50-AK49-AK50&lt;0,AE49+AE50+AG49+AG50-AK49-AK50,0)</f>
        <v>0</v>
      </c>
      <c r="BC49" s="394">
        <f t="shared" si="24"/>
        <v>0</v>
      </c>
      <c r="BD49" s="436">
        <f>BC49+BC50</f>
        <v>0</v>
      </c>
      <c r="BE49" s="399">
        <f>IF(AT49+AT50+AF49+AF50-AX49-AX50&lt;0,AT49+AT50+AF49+AF50-AX49-AX50,0)</f>
        <v>0</v>
      </c>
      <c r="BF49" s="404"/>
    </row>
    <row r="50" spans="1:58" ht="13.5" thickBot="1" x14ac:dyDescent="0.25">
      <c r="A50" s="495"/>
      <c r="B50" s="514"/>
      <c r="C50" s="213" t="s">
        <v>12</v>
      </c>
      <c r="D50" s="100"/>
      <c r="E50" s="176"/>
      <c r="F50" s="99"/>
      <c r="G50" s="99"/>
      <c r="H50" s="99"/>
      <c r="I50" s="99"/>
      <c r="J50" s="99"/>
      <c r="K50" s="99"/>
      <c r="L50" s="99"/>
      <c r="M50" s="99"/>
      <c r="N50" s="99"/>
      <c r="O50" s="99"/>
      <c r="P50" s="88">
        <f t="shared" si="0"/>
        <v>0</v>
      </c>
      <c r="Q50" s="157" t="s">
        <v>21</v>
      </c>
      <c r="R50" s="180" t="s">
        <v>21</v>
      </c>
      <c r="S50" s="120" t="s">
        <v>21</v>
      </c>
      <c r="T50" s="131" t="e">
        <f t="shared" si="20"/>
        <v>#DIV/0!</v>
      </c>
      <c r="U50" s="123" t="e">
        <f t="shared" si="21"/>
        <v>#DIV/0!</v>
      </c>
      <c r="V50" s="123" t="e">
        <f t="shared" si="22"/>
        <v>#DIV/0!</v>
      </c>
      <c r="W50" s="126" t="e">
        <f t="shared" si="9"/>
        <v>#DIV/0!</v>
      </c>
      <c r="X50" s="444">
        <v>0</v>
      </c>
      <c r="Y50" s="80"/>
      <c r="Z50" s="318" t="e">
        <f t="shared" si="14"/>
        <v>#DIV/0!</v>
      </c>
      <c r="AA50" s="319" t="e">
        <f t="shared" si="10"/>
        <v>#DIV/0!</v>
      </c>
      <c r="AB50" s="320" t="e">
        <f t="shared" si="11"/>
        <v>#DIV/0!</v>
      </c>
      <c r="AC50" s="136" t="s">
        <v>21</v>
      </c>
      <c r="AD50" s="411"/>
      <c r="AE50" s="419"/>
      <c r="AF50" s="411"/>
      <c r="AG50" s="427"/>
      <c r="AH50" s="283" t="s">
        <v>21</v>
      </c>
      <c r="AI50" s="297" t="e">
        <f>(H49+H50+I49+I50)/(12*(D49+D50))*1000</f>
        <v>#DIV/0!</v>
      </c>
      <c r="AJ50" s="139" t="s">
        <v>21</v>
      </c>
      <c r="AK50" s="140">
        <f t="shared" si="5"/>
        <v>0</v>
      </c>
      <c r="AL50" s="137" t="s">
        <v>21</v>
      </c>
      <c r="AM50" s="138" t="s">
        <v>21</v>
      </c>
      <c r="AN50" s="170" t="s">
        <v>21</v>
      </c>
      <c r="AO50" s="171"/>
      <c r="AP50" s="137" t="s">
        <v>21</v>
      </c>
      <c r="AQ50" s="137" t="s">
        <v>21</v>
      </c>
      <c r="AR50" s="138" t="s">
        <v>21</v>
      </c>
      <c r="AS50" s="144" t="s">
        <v>21</v>
      </c>
      <c r="AT50" s="383">
        <f t="shared" si="12"/>
        <v>0</v>
      </c>
      <c r="AU50" s="56">
        <f t="shared" si="23"/>
        <v>0</v>
      </c>
      <c r="AV50" s="55"/>
      <c r="AW50" s="57" t="e">
        <f t="shared" si="30"/>
        <v>#DIV/0!</v>
      </c>
      <c r="AX50" s="347"/>
      <c r="AY50" s="336"/>
      <c r="AZ50" s="58"/>
      <c r="BB50" s="395"/>
      <c r="BC50" s="395">
        <f t="shared" si="24"/>
        <v>0</v>
      </c>
      <c r="BD50" s="437"/>
      <c r="BE50" s="400"/>
      <c r="BF50" s="404"/>
    </row>
    <row r="51" spans="1:58" x14ac:dyDescent="0.2">
      <c r="A51" s="495"/>
      <c r="B51" s="521"/>
      <c r="C51" s="216" t="s">
        <v>11</v>
      </c>
      <c r="D51" s="186"/>
      <c r="E51" s="175"/>
      <c r="F51" s="98"/>
      <c r="G51" s="98"/>
      <c r="H51" s="98"/>
      <c r="I51" s="98"/>
      <c r="J51" s="98"/>
      <c r="K51" s="98"/>
      <c r="L51" s="98"/>
      <c r="M51" s="98"/>
      <c r="N51" s="98"/>
      <c r="O51" s="98"/>
      <c r="P51" s="87">
        <f t="shared" si="0"/>
        <v>0</v>
      </c>
      <c r="Q51" s="158">
        <f>P51+P52</f>
        <v>0</v>
      </c>
      <c r="R51" s="240"/>
      <c r="S51" s="104">
        <f>Q51-R51</f>
        <v>0</v>
      </c>
      <c r="T51" s="133" t="e">
        <f t="shared" si="20"/>
        <v>#DIV/0!</v>
      </c>
      <c r="U51" s="125" t="e">
        <f t="shared" si="21"/>
        <v>#DIV/0!</v>
      </c>
      <c r="V51" s="125" t="e">
        <f t="shared" si="22"/>
        <v>#DIV/0!</v>
      </c>
      <c r="W51" s="128" t="e">
        <f t="shared" si="9"/>
        <v>#DIV/0!</v>
      </c>
      <c r="X51" s="443">
        <v>0</v>
      </c>
      <c r="Y51" s="79"/>
      <c r="Z51" s="315" t="e">
        <f t="shared" si="14"/>
        <v>#DIV/0!</v>
      </c>
      <c r="AA51" s="316" t="e">
        <f t="shared" si="10"/>
        <v>#DIV/0!</v>
      </c>
      <c r="AB51" s="317" t="e">
        <f t="shared" si="11"/>
        <v>#DIV/0!</v>
      </c>
      <c r="AC51" s="68" t="e">
        <f>(Y51*Z51+Y52*Z52)*0.012</f>
        <v>#DIV/0!</v>
      </c>
      <c r="AD51" s="410"/>
      <c r="AE51" s="502"/>
      <c r="AF51" s="410"/>
      <c r="AG51" s="426"/>
      <c r="AH51" s="282" t="e">
        <f>AD51+AD52+AF51+AF52-AC51</f>
        <v>#DIV/0!</v>
      </c>
      <c r="AI51" s="4" t="e">
        <f>AH51/(12*(Y51+Y52))*1000</f>
        <v>#DIV/0!</v>
      </c>
      <c r="AJ51" s="5" t="e">
        <f>AI51/AI52</f>
        <v>#DIV/0!</v>
      </c>
      <c r="AK51" s="206">
        <f t="shared" si="5"/>
        <v>0</v>
      </c>
      <c r="AL51" s="8" t="e">
        <f>AD51+AD52+AF51+AF52-(AK51*Z51+AK52*Z52)*0.012</f>
        <v>#DIV/0!</v>
      </c>
      <c r="AM51" s="4" t="e">
        <f>AL51/(12*(AK51+AK52))*1000</f>
        <v>#DIV/0!</v>
      </c>
      <c r="AN51" s="145" t="e">
        <f>AM51/AI52</f>
        <v>#DIV/0!</v>
      </c>
      <c r="AO51" s="149"/>
      <c r="AP51" s="148" t="e">
        <f>(AO51+AO52)/(12*(AK51+AK52))*1000</f>
        <v>#DIV/0!</v>
      </c>
      <c r="AQ51" s="4" t="e">
        <f>(H51+I51+H52+I52)/(12*(D51+D52))*1000+AM51+AP51</f>
        <v>#DIV/0!</v>
      </c>
      <c r="AR51" s="6" t="e">
        <f>(AM51+AP51)/AI52</f>
        <v>#DIV/0!</v>
      </c>
      <c r="AS51" s="143" t="e">
        <f>AQ51/AI52</f>
        <v>#DIV/0!</v>
      </c>
      <c r="AT51" s="382">
        <f t="shared" si="12"/>
        <v>0</v>
      </c>
      <c r="AU51" s="13">
        <f t="shared" si="23"/>
        <v>0</v>
      </c>
      <c r="AV51" s="3"/>
      <c r="AW51" s="14" t="e">
        <f t="shared" si="30"/>
        <v>#DIV/0!</v>
      </c>
      <c r="AX51" s="361"/>
      <c r="AY51" s="223"/>
      <c r="AZ51" s="11" t="e">
        <f>(AT51+AT52+AF51+AF52-AX51-AX52)/((AY51+AY52)*12)</f>
        <v>#DIV/0!</v>
      </c>
      <c r="BB51" s="394">
        <f>IF(AE51+AE52+AG51+AG52-AK51-AK52&lt;0,AE51+AE52+AG51+AG52-AK51-AK52,0)</f>
        <v>0</v>
      </c>
      <c r="BC51" s="394">
        <f t="shared" si="24"/>
        <v>0</v>
      </c>
      <c r="BD51" s="436">
        <f>BC51+BC52</f>
        <v>0</v>
      </c>
      <c r="BE51" s="399">
        <f>IF(AT51+AT52+AF51+AF52-AX51-AX52&lt;0,AT51+AT52+AF51+AF52-AX51-AX52,0)</f>
        <v>0</v>
      </c>
      <c r="BF51" s="404"/>
    </row>
    <row r="52" spans="1:58" ht="13.5" thickBot="1" x14ac:dyDescent="0.25">
      <c r="A52" s="495"/>
      <c r="B52" s="514"/>
      <c r="C52" s="213" t="s">
        <v>12</v>
      </c>
      <c r="D52" s="100"/>
      <c r="E52" s="176"/>
      <c r="F52" s="99"/>
      <c r="G52" s="99"/>
      <c r="H52" s="99"/>
      <c r="I52" s="99"/>
      <c r="J52" s="99"/>
      <c r="K52" s="99"/>
      <c r="L52" s="99"/>
      <c r="M52" s="99"/>
      <c r="N52" s="99"/>
      <c r="O52" s="99"/>
      <c r="P52" s="88">
        <f t="shared" si="0"/>
        <v>0</v>
      </c>
      <c r="Q52" s="157" t="s">
        <v>21</v>
      </c>
      <c r="R52" s="180"/>
      <c r="S52" s="120" t="s">
        <v>21</v>
      </c>
      <c r="T52" s="131" t="e">
        <f t="shared" si="20"/>
        <v>#DIV/0!</v>
      </c>
      <c r="U52" s="123" t="e">
        <f t="shared" si="21"/>
        <v>#DIV/0!</v>
      </c>
      <c r="V52" s="123" t="e">
        <f t="shared" si="22"/>
        <v>#DIV/0!</v>
      </c>
      <c r="W52" s="126" t="e">
        <f t="shared" si="9"/>
        <v>#DIV/0!</v>
      </c>
      <c r="X52" s="444">
        <v>0</v>
      </c>
      <c r="Y52" s="80"/>
      <c r="Z52" s="318" t="e">
        <f t="shared" si="14"/>
        <v>#DIV/0!</v>
      </c>
      <c r="AA52" s="319" t="e">
        <f t="shared" si="10"/>
        <v>#DIV/0!</v>
      </c>
      <c r="AB52" s="320" t="e">
        <f t="shared" si="11"/>
        <v>#DIV/0!</v>
      </c>
      <c r="AC52" s="136" t="s">
        <v>21</v>
      </c>
      <c r="AD52" s="411"/>
      <c r="AE52" s="419"/>
      <c r="AF52" s="411"/>
      <c r="AG52" s="427"/>
      <c r="AH52" s="283" t="s">
        <v>21</v>
      </c>
      <c r="AI52" s="297" t="e">
        <f>(H51+H52+I51+I52)/(12*(D51+D52))*1000</f>
        <v>#DIV/0!</v>
      </c>
      <c r="AJ52" s="139" t="s">
        <v>21</v>
      </c>
      <c r="AK52" s="140">
        <f t="shared" si="5"/>
        <v>0</v>
      </c>
      <c r="AL52" s="137" t="s">
        <v>21</v>
      </c>
      <c r="AM52" s="138" t="s">
        <v>21</v>
      </c>
      <c r="AN52" s="146" t="s">
        <v>21</v>
      </c>
      <c r="AO52" s="171"/>
      <c r="AP52" s="137" t="s">
        <v>21</v>
      </c>
      <c r="AQ52" s="137" t="s">
        <v>21</v>
      </c>
      <c r="AR52" s="138" t="s">
        <v>21</v>
      </c>
      <c r="AS52" s="144" t="s">
        <v>21</v>
      </c>
      <c r="AT52" s="383">
        <f t="shared" si="12"/>
        <v>0</v>
      </c>
      <c r="AU52" s="56">
        <f t="shared" si="23"/>
        <v>0</v>
      </c>
      <c r="AV52" s="55"/>
      <c r="AW52" s="57" t="e">
        <f t="shared" si="30"/>
        <v>#DIV/0!</v>
      </c>
      <c r="AX52" s="347"/>
      <c r="AY52" s="336"/>
      <c r="AZ52" s="58"/>
      <c r="BB52" s="395"/>
      <c r="BC52" s="395">
        <f t="shared" si="24"/>
        <v>0</v>
      </c>
      <c r="BD52" s="437"/>
      <c r="BE52" s="400"/>
      <c r="BF52" s="404"/>
    </row>
    <row r="53" spans="1:58" x14ac:dyDescent="0.2">
      <c r="A53" s="495"/>
      <c r="B53" s="521"/>
      <c r="C53" s="216" t="s">
        <v>11</v>
      </c>
      <c r="D53" s="186"/>
      <c r="E53" s="175"/>
      <c r="F53" s="98"/>
      <c r="G53" s="98"/>
      <c r="H53" s="98"/>
      <c r="I53" s="98"/>
      <c r="J53" s="98"/>
      <c r="K53" s="98"/>
      <c r="L53" s="98"/>
      <c r="M53" s="98"/>
      <c r="N53" s="98"/>
      <c r="O53" s="98"/>
      <c r="P53" s="87">
        <f t="shared" si="0"/>
        <v>0</v>
      </c>
      <c r="Q53" s="158">
        <f>P53+P54</f>
        <v>0</v>
      </c>
      <c r="R53" s="240"/>
      <c r="S53" s="104">
        <f>Q53-R53</f>
        <v>0</v>
      </c>
      <c r="T53" s="133" t="e">
        <f t="shared" si="20"/>
        <v>#DIV/0!</v>
      </c>
      <c r="U53" s="125" t="e">
        <f t="shared" si="21"/>
        <v>#DIV/0!</v>
      </c>
      <c r="V53" s="125" t="e">
        <f t="shared" si="22"/>
        <v>#DIV/0!</v>
      </c>
      <c r="W53" s="128" t="e">
        <f t="shared" si="9"/>
        <v>#DIV/0!</v>
      </c>
      <c r="X53" s="443">
        <v>0</v>
      </c>
      <c r="Y53" s="79"/>
      <c r="Z53" s="315" t="e">
        <f t="shared" si="14"/>
        <v>#DIV/0!</v>
      </c>
      <c r="AA53" s="316" t="e">
        <f t="shared" si="10"/>
        <v>#DIV/0!</v>
      </c>
      <c r="AB53" s="317" t="e">
        <f t="shared" si="11"/>
        <v>#DIV/0!</v>
      </c>
      <c r="AC53" s="68" t="e">
        <f>(Y53*Z53+Y54*Z54)*0.012</f>
        <v>#DIV/0!</v>
      </c>
      <c r="AD53" s="410"/>
      <c r="AE53" s="502"/>
      <c r="AF53" s="410"/>
      <c r="AG53" s="426"/>
      <c r="AH53" s="282" t="e">
        <f>AD53+AD54+AF53+AF54-AC53</f>
        <v>#DIV/0!</v>
      </c>
      <c r="AI53" s="4" t="e">
        <f>AH53/(12*(Y53+Y54))*1000</f>
        <v>#DIV/0!</v>
      </c>
      <c r="AJ53" s="5" t="e">
        <f>AI53/AI54</f>
        <v>#DIV/0!</v>
      </c>
      <c r="AK53" s="206">
        <f t="shared" si="5"/>
        <v>0</v>
      </c>
      <c r="AL53" s="8" t="e">
        <f>AD53+AD54+AF53+AF54-(AK53*Z53+AK54*Z54)*0.012</f>
        <v>#DIV/0!</v>
      </c>
      <c r="AM53" s="4" t="e">
        <f>AL53/(12*(AK53+AK54))*1000</f>
        <v>#DIV/0!</v>
      </c>
      <c r="AN53" s="145" t="e">
        <f>AM53/AI54</f>
        <v>#DIV/0!</v>
      </c>
      <c r="AO53" s="149"/>
      <c r="AP53" s="148" t="e">
        <f>(AO53+AO54)/(12*(AK53+AK54))*1000</f>
        <v>#DIV/0!</v>
      </c>
      <c r="AQ53" s="4" t="e">
        <f>(H53+I53+H54+I54)/(12*(D53+D54))*1000+AM53+AP53</f>
        <v>#DIV/0!</v>
      </c>
      <c r="AR53" s="6" t="e">
        <f>(AM53+AP53)/AI54</f>
        <v>#DIV/0!</v>
      </c>
      <c r="AS53" s="143" t="e">
        <f>AQ53/AI54</f>
        <v>#DIV/0!</v>
      </c>
      <c r="AT53" s="382">
        <f t="shared" si="12"/>
        <v>0</v>
      </c>
      <c r="AU53" s="13">
        <f t="shared" si="23"/>
        <v>0</v>
      </c>
      <c r="AV53" s="3"/>
      <c r="AW53" s="14" t="e">
        <f t="shared" si="30"/>
        <v>#DIV/0!</v>
      </c>
      <c r="AX53" s="361"/>
      <c r="AY53" s="223"/>
      <c r="AZ53" s="11" t="e">
        <f>(AT53+AT54+AF53+AF54-AX53-AX54)/((AY53+AY54)*12)</f>
        <v>#DIV/0!</v>
      </c>
      <c r="BB53" s="394">
        <f>IF(AE53+AE54+AG53+AG54-AK53-AK54&lt;0,AE53+AE54+AG53+AG54-AK53-AK54,0)</f>
        <v>0</v>
      </c>
      <c r="BC53" s="394">
        <f t="shared" si="24"/>
        <v>0</v>
      </c>
      <c r="BD53" s="436">
        <f>BC53+BC54</f>
        <v>0</v>
      </c>
      <c r="BE53" s="399">
        <f>IF(AT53+AT54+AF53+AF54-AX53-AX54&lt;0,AT53+AT54+AF53+AF54-AX53-AX54,0)</f>
        <v>0</v>
      </c>
      <c r="BF53" s="404"/>
    </row>
    <row r="54" spans="1:58" ht="13.5" thickBot="1" x14ac:dyDescent="0.25">
      <c r="A54" s="495"/>
      <c r="B54" s="514"/>
      <c r="C54" s="213" t="s">
        <v>12</v>
      </c>
      <c r="D54" s="100"/>
      <c r="E54" s="176"/>
      <c r="F54" s="99"/>
      <c r="G54" s="99"/>
      <c r="H54" s="99"/>
      <c r="I54" s="99"/>
      <c r="J54" s="99"/>
      <c r="K54" s="99"/>
      <c r="L54" s="99"/>
      <c r="M54" s="99"/>
      <c r="N54" s="99"/>
      <c r="O54" s="99"/>
      <c r="P54" s="88">
        <f t="shared" si="0"/>
        <v>0</v>
      </c>
      <c r="Q54" s="157" t="s">
        <v>21</v>
      </c>
      <c r="R54" s="180" t="s">
        <v>21</v>
      </c>
      <c r="S54" s="120" t="s">
        <v>21</v>
      </c>
      <c r="T54" s="131" t="e">
        <f t="shared" si="20"/>
        <v>#DIV/0!</v>
      </c>
      <c r="U54" s="123" t="e">
        <f t="shared" si="21"/>
        <v>#DIV/0!</v>
      </c>
      <c r="V54" s="123" t="e">
        <f t="shared" si="22"/>
        <v>#DIV/0!</v>
      </c>
      <c r="W54" s="126" t="e">
        <f t="shared" si="9"/>
        <v>#DIV/0!</v>
      </c>
      <c r="X54" s="444">
        <v>0</v>
      </c>
      <c r="Y54" s="80"/>
      <c r="Z54" s="318" t="e">
        <f t="shared" si="14"/>
        <v>#DIV/0!</v>
      </c>
      <c r="AA54" s="319" t="e">
        <f t="shared" si="10"/>
        <v>#DIV/0!</v>
      </c>
      <c r="AB54" s="320" t="e">
        <f t="shared" si="11"/>
        <v>#DIV/0!</v>
      </c>
      <c r="AC54" s="136" t="s">
        <v>21</v>
      </c>
      <c r="AD54" s="411"/>
      <c r="AE54" s="419"/>
      <c r="AF54" s="411"/>
      <c r="AG54" s="427"/>
      <c r="AH54" s="283" t="s">
        <v>21</v>
      </c>
      <c r="AI54" s="297" t="e">
        <f>(H53+H54+I53+I54)/(12*(D53+D54))*1000</f>
        <v>#DIV/0!</v>
      </c>
      <c r="AJ54" s="139" t="s">
        <v>21</v>
      </c>
      <c r="AK54" s="140">
        <f t="shared" si="5"/>
        <v>0</v>
      </c>
      <c r="AL54" s="137" t="s">
        <v>21</v>
      </c>
      <c r="AM54" s="138" t="s">
        <v>21</v>
      </c>
      <c r="AN54" s="146" t="s">
        <v>21</v>
      </c>
      <c r="AO54" s="171"/>
      <c r="AP54" s="137" t="s">
        <v>21</v>
      </c>
      <c r="AQ54" s="137" t="s">
        <v>21</v>
      </c>
      <c r="AR54" s="138" t="s">
        <v>21</v>
      </c>
      <c r="AS54" s="144" t="s">
        <v>21</v>
      </c>
      <c r="AT54" s="383">
        <f t="shared" si="12"/>
        <v>0</v>
      </c>
      <c r="AU54" s="56">
        <f t="shared" si="23"/>
        <v>0</v>
      </c>
      <c r="AV54" s="55"/>
      <c r="AW54" s="57" t="e">
        <f t="shared" si="30"/>
        <v>#DIV/0!</v>
      </c>
      <c r="AX54" s="347"/>
      <c r="AY54" s="336"/>
      <c r="AZ54" s="58"/>
      <c r="BB54" s="395"/>
      <c r="BC54" s="395">
        <f t="shared" si="24"/>
        <v>0</v>
      </c>
      <c r="BD54" s="437"/>
      <c r="BE54" s="400"/>
      <c r="BF54" s="404"/>
    </row>
    <row r="55" spans="1:58" x14ac:dyDescent="0.2">
      <c r="A55" s="495"/>
      <c r="B55" s="521"/>
      <c r="C55" s="216" t="s">
        <v>11</v>
      </c>
      <c r="D55" s="186"/>
      <c r="E55" s="175"/>
      <c r="F55" s="98"/>
      <c r="G55" s="98"/>
      <c r="H55" s="98"/>
      <c r="I55" s="98"/>
      <c r="J55" s="98"/>
      <c r="K55" s="98"/>
      <c r="L55" s="98"/>
      <c r="M55" s="98"/>
      <c r="N55" s="98"/>
      <c r="O55" s="98"/>
      <c r="P55" s="87">
        <f t="shared" si="0"/>
        <v>0</v>
      </c>
      <c r="Q55" s="158">
        <f>P55+P56</f>
        <v>0</v>
      </c>
      <c r="R55" s="240"/>
      <c r="S55" s="104">
        <f>Q55-R55</f>
        <v>0</v>
      </c>
      <c r="T55" s="133" t="e">
        <f t="shared" si="20"/>
        <v>#DIV/0!</v>
      </c>
      <c r="U55" s="125" t="e">
        <f t="shared" si="21"/>
        <v>#DIV/0!</v>
      </c>
      <c r="V55" s="125" t="e">
        <f t="shared" si="22"/>
        <v>#DIV/0!</v>
      </c>
      <c r="W55" s="128" t="e">
        <f t="shared" si="9"/>
        <v>#DIV/0!</v>
      </c>
      <c r="X55" s="443">
        <v>0</v>
      </c>
      <c r="Y55" s="79"/>
      <c r="Z55" s="315" t="e">
        <f t="shared" si="14"/>
        <v>#DIV/0!</v>
      </c>
      <c r="AA55" s="316" t="e">
        <f t="shared" si="10"/>
        <v>#DIV/0!</v>
      </c>
      <c r="AB55" s="317" t="e">
        <f t="shared" si="11"/>
        <v>#DIV/0!</v>
      </c>
      <c r="AC55" s="68" t="e">
        <f>(Y55*Z55+Y56*Z56)*0.012</f>
        <v>#DIV/0!</v>
      </c>
      <c r="AD55" s="410"/>
      <c r="AE55" s="502"/>
      <c r="AF55" s="410"/>
      <c r="AG55" s="426"/>
      <c r="AH55" s="282" t="e">
        <f>AD55+AD56+AF55+AF56-AC55</f>
        <v>#DIV/0!</v>
      </c>
      <c r="AI55" s="4" t="e">
        <f>AH55/(12*(Y55+Y56))*1000</f>
        <v>#DIV/0!</v>
      </c>
      <c r="AJ55" s="5" t="e">
        <f>AI55/AI56</f>
        <v>#DIV/0!</v>
      </c>
      <c r="AK55" s="206">
        <f t="shared" si="5"/>
        <v>0</v>
      </c>
      <c r="AL55" s="8" t="e">
        <f>AD55+AD56+AF55+AF56-(AK55*Z55+AK56*Z56)*0.012</f>
        <v>#DIV/0!</v>
      </c>
      <c r="AM55" s="4" t="e">
        <f>AL55/(12*(AK55+AK56))*1000</f>
        <v>#DIV/0!</v>
      </c>
      <c r="AN55" s="145" t="e">
        <f>AM55/AI56</f>
        <v>#DIV/0!</v>
      </c>
      <c r="AO55" s="149"/>
      <c r="AP55" s="148" t="e">
        <f>(AO55+AO56)/(12*(AK55+AK56))*1000</f>
        <v>#DIV/0!</v>
      </c>
      <c r="AQ55" s="4" t="e">
        <f>(H55+I55+H56+I56)/(12*(D55+D56))*1000+AM55+AP55</f>
        <v>#DIV/0!</v>
      </c>
      <c r="AR55" s="6" t="e">
        <f>(AM55+AP55)/AI56</f>
        <v>#DIV/0!</v>
      </c>
      <c r="AS55" s="143" t="e">
        <f>AQ55/AI56</f>
        <v>#DIV/0!</v>
      </c>
      <c r="AT55" s="382">
        <f t="shared" si="12"/>
        <v>0</v>
      </c>
      <c r="AU55" s="13">
        <f t="shared" si="23"/>
        <v>0</v>
      </c>
      <c r="AV55" s="3"/>
      <c r="AW55" s="14" t="e">
        <f t="shared" si="30"/>
        <v>#DIV/0!</v>
      </c>
      <c r="AX55" s="361"/>
      <c r="AY55" s="223"/>
      <c r="AZ55" s="11" t="e">
        <f>(AT55+AT56+AF55+AF56-AX55-AX56)/((AY55+AY56)*12)</f>
        <v>#DIV/0!</v>
      </c>
      <c r="BB55" s="394">
        <f>IF(AE55+AE56+AG55+AG56-AK55-AK56&lt;0,AE55+AE56+AG55+AG56-AK55-AK56,0)</f>
        <v>0</v>
      </c>
      <c r="BC55" s="394">
        <f t="shared" si="24"/>
        <v>0</v>
      </c>
      <c r="BD55" s="436">
        <f>BC55+BC56</f>
        <v>0</v>
      </c>
      <c r="BE55" s="399">
        <f>IF(AT55+AT56+AF55+AF56-AX55-AX56&lt;0,AT55+AT56+AF55+AF56-AX55-AX56,0)</f>
        <v>0</v>
      </c>
      <c r="BF55" s="404"/>
    </row>
    <row r="56" spans="1:58" ht="13.5" thickBot="1" x14ac:dyDescent="0.25">
      <c r="A56" s="495"/>
      <c r="B56" s="514"/>
      <c r="C56" s="213" t="s">
        <v>12</v>
      </c>
      <c r="D56" s="100"/>
      <c r="E56" s="176"/>
      <c r="F56" s="99"/>
      <c r="G56" s="99"/>
      <c r="H56" s="99"/>
      <c r="I56" s="99"/>
      <c r="J56" s="99"/>
      <c r="K56" s="99"/>
      <c r="L56" s="99"/>
      <c r="M56" s="99"/>
      <c r="N56" s="99"/>
      <c r="O56" s="99"/>
      <c r="P56" s="88">
        <f t="shared" si="0"/>
        <v>0</v>
      </c>
      <c r="Q56" s="157" t="s">
        <v>21</v>
      </c>
      <c r="R56" s="180" t="s">
        <v>21</v>
      </c>
      <c r="S56" s="120" t="s">
        <v>21</v>
      </c>
      <c r="T56" s="131" t="e">
        <f t="shared" si="20"/>
        <v>#DIV/0!</v>
      </c>
      <c r="U56" s="123" t="e">
        <f t="shared" si="21"/>
        <v>#DIV/0!</v>
      </c>
      <c r="V56" s="123" t="e">
        <f t="shared" si="22"/>
        <v>#DIV/0!</v>
      </c>
      <c r="W56" s="126" t="e">
        <f t="shared" si="9"/>
        <v>#DIV/0!</v>
      </c>
      <c r="X56" s="444">
        <v>0</v>
      </c>
      <c r="Y56" s="80"/>
      <c r="Z56" s="318" t="e">
        <f t="shared" si="14"/>
        <v>#DIV/0!</v>
      </c>
      <c r="AA56" s="319" t="e">
        <f t="shared" si="10"/>
        <v>#DIV/0!</v>
      </c>
      <c r="AB56" s="320" t="e">
        <f t="shared" si="11"/>
        <v>#DIV/0!</v>
      </c>
      <c r="AC56" s="136" t="s">
        <v>21</v>
      </c>
      <c r="AD56" s="411"/>
      <c r="AE56" s="419"/>
      <c r="AF56" s="411"/>
      <c r="AG56" s="427"/>
      <c r="AH56" s="283" t="s">
        <v>21</v>
      </c>
      <c r="AI56" s="297" t="e">
        <f>(H55+H56+I55+I56)/(12*(D55+D56))*1000</f>
        <v>#DIV/0!</v>
      </c>
      <c r="AJ56" s="139" t="s">
        <v>21</v>
      </c>
      <c r="AK56" s="140">
        <f t="shared" si="5"/>
        <v>0</v>
      </c>
      <c r="AL56" s="137" t="s">
        <v>21</v>
      </c>
      <c r="AM56" s="138" t="s">
        <v>21</v>
      </c>
      <c r="AN56" s="146" t="s">
        <v>21</v>
      </c>
      <c r="AO56" s="171"/>
      <c r="AP56" s="137" t="s">
        <v>21</v>
      </c>
      <c r="AQ56" s="137" t="s">
        <v>21</v>
      </c>
      <c r="AR56" s="138" t="s">
        <v>21</v>
      </c>
      <c r="AS56" s="144" t="s">
        <v>21</v>
      </c>
      <c r="AT56" s="383">
        <f t="shared" si="12"/>
        <v>0</v>
      </c>
      <c r="AU56" s="56">
        <f t="shared" si="23"/>
        <v>0</v>
      </c>
      <c r="AV56" s="55"/>
      <c r="AW56" s="57" t="e">
        <f t="shared" si="30"/>
        <v>#DIV/0!</v>
      </c>
      <c r="AX56" s="347"/>
      <c r="AY56" s="336"/>
      <c r="AZ56" s="58"/>
      <c r="BB56" s="395"/>
      <c r="BC56" s="395">
        <f t="shared" si="24"/>
        <v>0</v>
      </c>
      <c r="BD56" s="437"/>
      <c r="BE56" s="400"/>
      <c r="BF56" s="404"/>
    </row>
    <row r="57" spans="1:58" x14ac:dyDescent="0.2">
      <c r="A57" s="495"/>
      <c r="B57" s="521"/>
      <c r="C57" s="216" t="s">
        <v>11</v>
      </c>
      <c r="D57" s="186"/>
      <c r="E57" s="175"/>
      <c r="F57" s="98"/>
      <c r="G57" s="98"/>
      <c r="H57" s="98"/>
      <c r="I57" s="98"/>
      <c r="J57" s="98"/>
      <c r="K57" s="98"/>
      <c r="L57" s="98"/>
      <c r="M57" s="98"/>
      <c r="N57" s="98"/>
      <c r="O57" s="98"/>
      <c r="P57" s="87">
        <f t="shared" si="0"/>
        <v>0</v>
      </c>
      <c r="Q57" s="158">
        <f>P57+P58</f>
        <v>0</v>
      </c>
      <c r="R57" s="240"/>
      <c r="S57" s="104">
        <f>Q57-R57</f>
        <v>0</v>
      </c>
      <c r="T57" s="133" t="e">
        <f t="shared" si="20"/>
        <v>#DIV/0!</v>
      </c>
      <c r="U57" s="125" t="e">
        <f t="shared" si="21"/>
        <v>#DIV/0!</v>
      </c>
      <c r="V57" s="125" t="e">
        <f t="shared" si="22"/>
        <v>#DIV/0!</v>
      </c>
      <c r="W57" s="128" t="e">
        <f t="shared" si="9"/>
        <v>#DIV/0!</v>
      </c>
      <c r="X57" s="443">
        <v>0</v>
      </c>
      <c r="Y57" s="79"/>
      <c r="Z57" s="315" t="e">
        <f t="shared" si="14"/>
        <v>#DIV/0!</v>
      </c>
      <c r="AA57" s="316" t="e">
        <f t="shared" si="10"/>
        <v>#DIV/0!</v>
      </c>
      <c r="AB57" s="317" t="e">
        <f t="shared" si="11"/>
        <v>#DIV/0!</v>
      </c>
      <c r="AC57" s="68" t="e">
        <f>(Y57*Z57+Y58*Z58)*0.012</f>
        <v>#DIV/0!</v>
      </c>
      <c r="AD57" s="410"/>
      <c r="AE57" s="502"/>
      <c r="AF57" s="423"/>
      <c r="AG57" s="429"/>
      <c r="AH57" s="282" t="e">
        <f>AD57+AD58+AF57+AF58-AC57</f>
        <v>#DIV/0!</v>
      </c>
      <c r="AI57" s="4" t="e">
        <f>AH57/(12*(Y57+Y58))*1000</f>
        <v>#DIV/0!</v>
      </c>
      <c r="AJ57" s="5" t="e">
        <f>AI57/AI58</f>
        <v>#DIV/0!</v>
      </c>
      <c r="AK57" s="206">
        <f t="shared" si="5"/>
        <v>0</v>
      </c>
      <c r="AL57" s="8" t="e">
        <f>AD57+AD58+AF57+AF58-(AK57*Z57+AK58*Z58)*0.012</f>
        <v>#DIV/0!</v>
      </c>
      <c r="AM57" s="4" t="e">
        <f>AL57/(12*(AK57+AK58))*1000</f>
        <v>#DIV/0!</v>
      </c>
      <c r="AN57" s="145" t="e">
        <f>AM57/AI58</f>
        <v>#DIV/0!</v>
      </c>
      <c r="AO57" s="149"/>
      <c r="AP57" s="148" t="e">
        <f>(AO57+AO58)/(12*(AK57+AK58))*1000</f>
        <v>#DIV/0!</v>
      </c>
      <c r="AQ57" s="4" t="e">
        <f>(H57+I57+H58+I58)/(12*(D57+D58))*1000+AM57+AP57</f>
        <v>#DIV/0!</v>
      </c>
      <c r="AR57" s="6" t="e">
        <f>(AM57+AP57)/AI58</f>
        <v>#DIV/0!</v>
      </c>
      <c r="AS57" s="143" t="e">
        <f>AQ57/AI58</f>
        <v>#DIV/0!</v>
      </c>
      <c r="AT57" s="382">
        <f t="shared" si="12"/>
        <v>0</v>
      </c>
      <c r="AU57" s="13">
        <f t="shared" si="23"/>
        <v>0</v>
      </c>
      <c r="AV57" s="3"/>
      <c r="AW57" s="14" t="e">
        <f t="shared" si="30"/>
        <v>#DIV/0!</v>
      </c>
      <c r="AX57" s="361"/>
      <c r="AY57" s="223"/>
      <c r="AZ57" s="11" t="e">
        <f>(AT57+AT58+AF57+AF58-AX57-AX58)/((AY57+AY58)*12)</f>
        <v>#DIV/0!</v>
      </c>
      <c r="BB57" s="394">
        <f>IF(AE57+AE58+AG57+AG58-AK57-AK58&lt;0,AE57+AE58+AG57+AG58-AK57-AK58,0)</f>
        <v>0</v>
      </c>
      <c r="BC57" s="394">
        <f t="shared" si="24"/>
        <v>0</v>
      </c>
      <c r="BD57" s="436">
        <f>BC57+BC58</f>
        <v>0</v>
      </c>
      <c r="BE57" s="399">
        <f>IF(AT57+AT58+AF57+AF58-AX57-AX58&lt;0,AT57+AT58+AF57+AF58-AX57-AX58,0)</f>
        <v>0</v>
      </c>
      <c r="BF57" s="404"/>
    </row>
    <row r="58" spans="1:58" ht="13.5" thickBot="1" x14ac:dyDescent="0.25">
      <c r="A58" s="495"/>
      <c r="B58" s="514"/>
      <c r="C58" s="213" t="s">
        <v>12</v>
      </c>
      <c r="D58" s="100"/>
      <c r="E58" s="176"/>
      <c r="F58" s="99"/>
      <c r="G58" s="99"/>
      <c r="H58" s="99"/>
      <c r="I58" s="99"/>
      <c r="J58" s="99"/>
      <c r="K58" s="99"/>
      <c r="L58" s="99"/>
      <c r="M58" s="99"/>
      <c r="N58" s="99"/>
      <c r="O58" s="99"/>
      <c r="P58" s="88">
        <f t="shared" si="0"/>
        <v>0</v>
      </c>
      <c r="Q58" s="157" t="s">
        <v>21</v>
      </c>
      <c r="R58" s="180" t="s">
        <v>21</v>
      </c>
      <c r="S58" s="120" t="s">
        <v>21</v>
      </c>
      <c r="T58" s="131" t="e">
        <f t="shared" si="20"/>
        <v>#DIV/0!</v>
      </c>
      <c r="U58" s="123" t="e">
        <f t="shared" si="21"/>
        <v>#DIV/0!</v>
      </c>
      <c r="V58" s="123" t="e">
        <f t="shared" si="22"/>
        <v>#DIV/0!</v>
      </c>
      <c r="W58" s="126" t="e">
        <f t="shared" si="9"/>
        <v>#DIV/0!</v>
      </c>
      <c r="X58" s="444">
        <v>0</v>
      </c>
      <c r="Y58" s="80"/>
      <c r="Z58" s="318" t="e">
        <f t="shared" si="14"/>
        <v>#DIV/0!</v>
      </c>
      <c r="AA58" s="319" t="e">
        <f t="shared" si="10"/>
        <v>#DIV/0!</v>
      </c>
      <c r="AB58" s="320" t="e">
        <f t="shared" si="11"/>
        <v>#DIV/0!</v>
      </c>
      <c r="AC58" s="136" t="s">
        <v>21</v>
      </c>
      <c r="AD58" s="411"/>
      <c r="AE58" s="419"/>
      <c r="AF58" s="411"/>
      <c r="AG58" s="427"/>
      <c r="AH58" s="283" t="s">
        <v>21</v>
      </c>
      <c r="AI58" s="297" t="e">
        <f>(H57+H58+I57+I58)/(12*(D57+D58))*1000</f>
        <v>#DIV/0!</v>
      </c>
      <c r="AJ58" s="139" t="s">
        <v>21</v>
      </c>
      <c r="AK58" s="140">
        <f t="shared" si="5"/>
        <v>0</v>
      </c>
      <c r="AL58" s="137" t="s">
        <v>21</v>
      </c>
      <c r="AM58" s="138" t="s">
        <v>21</v>
      </c>
      <c r="AN58" s="146" t="s">
        <v>21</v>
      </c>
      <c r="AO58" s="171"/>
      <c r="AP58" s="137" t="s">
        <v>21</v>
      </c>
      <c r="AQ58" s="137" t="s">
        <v>21</v>
      </c>
      <c r="AR58" s="138" t="s">
        <v>21</v>
      </c>
      <c r="AS58" s="144" t="s">
        <v>21</v>
      </c>
      <c r="AT58" s="383">
        <f t="shared" si="12"/>
        <v>0</v>
      </c>
      <c r="AU58" s="56">
        <f t="shared" si="23"/>
        <v>0</v>
      </c>
      <c r="AV58" s="55"/>
      <c r="AW58" s="57" t="e">
        <f t="shared" si="30"/>
        <v>#DIV/0!</v>
      </c>
      <c r="AX58" s="347"/>
      <c r="AY58" s="336"/>
      <c r="AZ58" s="58"/>
      <c r="BB58" s="395"/>
      <c r="BC58" s="395">
        <f t="shared" si="24"/>
        <v>0</v>
      </c>
      <c r="BD58" s="437"/>
      <c r="BE58" s="400"/>
      <c r="BF58" s="404"/>
    </row>
    <row r="59" spans="1:58" x14ac:dyDescent="0.2">
      <c r="A59" s="495"/>
      <c r="B59" s="521"/>
      <c r="C59" s="216" t="s">
        <v>11</v>
      </c>
      <c r="D59" s="186"/>
      <c r="E59" s="175"/>
      <c r="F59" s="98"/>
      <c r="G59" s="98"/>
      <c r="H59" s="98"/>
      <c r="I59" s="98"/>
      <c r="J59" s="98"/>
      <c r="K59" s="98"/>
      <c r="L59" s="98"/>
      <c r="M59" s="98"/>
      <c r="N59" s="98"/>
      <c r="O59" s="98"/>
      <c r="P59" s="87">
        <f t="shared" si="0"/>
        <v>0</v>
      </c>
      <c r="Q59" s="158">
        <f>P59+P60</f>
        <v>0</v>
      </c>
      <c r="R59" s="240"/>
      <c r="S59" s="104">
        <f>Q59-R59</f>
        <v>0</v>
      </c>
      <c r="T59" s="133" t="e">
        <f t="shared" si="20"/>
        <v>#DIV/0!</v>
      </c>
      <c r="U59" s="125" t="e">
        <f t="shared" si="21"/>
        <v>#DIV/0!</v>
      </c>
      <c r="V59" s="125" t="e">
        <f t="shared" si="22"/>
        <v>#DIV/0!</v>
      </c>
      <c r="W59" s="128" t="e">
        <f t="shared" si="9"/>
        <v>#DIV/0!</v>
      </c>
      <c r="X59" s="443">
        <v>0</v>
      </c>
      <c r="Y59" s="79"/>
      <c r="Z59" s="315" t="e">
        <f t="shared" si="14"/>
        <v>#DIV/0!</v>
      </c>
      <c r="AA59" s="316" t="e">
        <f t="shared" si="10"/>
        <v>#DIV/0!</v>
      </c>
      <c r="AB59" s="317" t="e">
        <f t="shared" si="11"/>
        <v>#DIV/0!</v>
      </c>
      <c r="AC59" s="68" t="e">
        <f>(Y59*Z59+Y60*Z60)*0.012</f>
        <v>#DIV/0!</v>
      </c>
      <c r="AD59" s="410"/>
      <c r="AE59" s="502"/>
      <c r="AF59" s="410"/>
      <c r="AG59" s="426"/>
      <c r="AH59" s="282" t="e">
        <f>AD59+AD60+AF59+AF60-AC59</f>
        <v>#DIV/0!</v>
      </c>
      <c r="AI59" s="4" t="e">
        <f>AH59/(12*(Y59+Y60))*1000</f>
        <v>#DIV/0!</v>
      </c>
      <c r="AJ59" s="5" t="e">
        <f>AI59/AI60</f>
        <v>#DIV/0!</v>
      </c>
      <c r="AK59" s="206">
        <f t="shared" si="5"/>
        <v>0</v>
      </c>
      <c r="AL59" s="8" t="e">
        <f>AD59+AD60+AF59+AF60-(AK59*Z59+AK60*Z60)*0.012</f>
        <v>#DIV/0!</v>
      </c>
      <c r="AM59" s="4" t="e">
        <f>AL59/(12*(AK59+AK60))*1000</f>
        <v>#DIV/0!</v>
      </c>
      <c r="AN59" s="145" t="e">
        <f>AM59/AI60</f>
        <v>#DIV/0!</v>
      </c>
      <c r="AO59" s="149"/>
      <c r="AP59" s="148" t="e">
        <f>(AO59+AO60)/(12*(AK59+AK60))*1000</f>
        <v>#DIV/0!</v>
      </c>
      <c r="AQ59" s="4" t="e">
        <f>(H59+I59+H60+I60)/(12*(D59+D60))*1000+AM59+AP59</f>
        <v>#DIV/0!</v>
      </c>
      <c r="AR59" s="6" t="e">
        <f>(AM59+AP59)/AI60</f>
        <v>#DIV/0!</v>
      </c>
      <c r="AS59" s="143" t="e">
        <f>AQ59/AI60</f>
        <v>#DIV/0!</v>
      </c>
      <c r="AT59" s="382">
        <f t="shared" si="12"/>
        <v>0</v>
      </c>
      <c r="AU59" s="13">
        <f t="shared" si="23"/>
        <v>0</v>
      </c>
      <c r="AV59" s="3"/>
      <c r="AW59" s="14" t="e">
        <f t="shared" si="30"/>
        <v>#DIV/0!</v>
      </c>
      <c r="AX59" s="361"/>
      <c r="AY59" s="362"/>
      <c r="AZ59" s="11" t="e">
        <f>(AT59+AT60+AF59+AF60-AX59-AX60)/((AY59+AY60)*12)</f>
        <v>#DIV/0!</v>
      </c>
      <c r="BB59" s="394">
        <f>IF(AE59+AE60+AG59+AG60-AK59-AK60&lt;0,AE59+AE60+AG59+AG60-AK59-AK60,0)</f>
        <v>0</v>
      </c>
      <c r="BC59" s="394">
        <f t="shared" si="24"/>
        <v>0</v>
      </c>
      <c r="BD59" s="436">
        <f>BC59+BC60</f>
        <v>0</v>
      </c>
      <c r="BE59" s="399">
        <f>IF(AT59+AT60+AF59+AF60-AX59-AX60&lt;0,AT59+AT60+AF59+AF60-AX59-AX60,0)</f>
        <v>0</v>
      </c>
      <c r="BF59" s="404"/>
    </row>
    <row r="60" spans="1:58" ht="13.5" thickBot="1" x14ac:dyDescent="0.25">
      <c r="A60" s="495"/>
      <c r="B60" s="514"/>
      <c r="C60" s="213" t="s">
        <v>12</v>
      </c>
      <c r="D60" s="100"/>
      <c r="E60" s="176"/>
      <c r="F60" s="99"/>
      <c r="G60" s="99"/>
      <c r="H60" s="99"/>
      <c r="I60" s="99"/>
      <c r="J60" s="99"/>
      <c r="K60" s="99"/>
      <c r="L60" s="99"/>
      <c r="M60" s="99"/>
      <c r="N60" s="99"/>
      <c r="O60" s="99"/>
      <c r="P60" s="88">
        <f t="shared" si="0"/>
        <v>0</v>
      </c>
      <c r="Q60" s="157" t="s">
        <v>21</v>
      </c>
      <c r="R60" s="180" t="s">
        <v>21</v>
      </c>
      <c r="S60" s="120" t="s">
        <v>21</v>
      </c>
      <c r="T60" s="131" t="e">
        <f t="shared" si="20"/>
        <v>#DIV/0!</v>
      </c>
      <c r="U60" s="123" t="e">
        <f t="shared" si="21"/>
        <v>#DIV/0!</v>
      </c>
      <c r="V60" s="123" t="e">
        <f t="shared" si="22"/>
        <v>#DIV/0!</v>
      </c>
      <c r="W60" s="126" t="e">
        <f t="shared" si="9"/>
        <v>#DIV/0!</v>
      </c>
      <c r="X60" s="444">
        <v>0</v>
      </c>
      <c r="Y60" s="80"/>
      <c r="Z60" s="318" t="e">
        <f t="shared" si="14"/>
        <v>#DIV/0!</v>
      </c>
      <c r="AA60" s="319" t="e">
        <f t="shared" si="10"/>
        <v>#DIV/0!</v>
      </c>
      <c r="AB60" s="320" t="e">
        <f t="shared" si="11"/>
        <v>#DIV/0!</v>
      </c>
      <c r="AC60" s="136" t="s">
        <v>21</v>
      </c>
      <c r="AD60" s="411"/>
      <c r="AE60" s="419"/>
      <c r="AF60" s="411"/>
      <c r="AG60" s="427"/>
      <c r="AH60" s="283" t="s">
        <v>21</v>
      </c>
      <c r="AI60" s="297" t="e">
        <f>(H59+H60+I59+I60)/(12*(D59+D60))*1000</f>
        <v>#DIV/0!</v>
      </c>
      <c r="AJ60" s="139" t="s">
        <v>21</v>
      </c>
      <c r="AK60" s="140">
        <f t="shared" si="5"/>
        <v>0</v>
      </c>
      <c r="AL60" s="137" t="s">
        <v>21</v>
      </c>
      <c r="AM60" s="138" t="s">
        <v>21</v>
      </c>
      <c r="AN60" s="146" t="s">
        <v>21</v>
      </c>
      <c r="AO60" s="171"/>
      <c r="AP60" s="137" t="s">
        <v>21</v>
      </c>
      <c r="AQ60" s="137" t="s">
        <v>21</v>
      </c>
      <c r="AR60" s="138" t="s">
        <v>21</v>
      </c>
      <c r="AS60" s="144" t="s">
        <v>21</v>
      </c>
      <c r="AT60" s="383">
        <f t="shared" si="12"/>
        <v>0</v>
      </c>
      <c r="AU60" s="56">
        <f t="shared" si="23"/>
        <v>0</v>
      </c>
      <c r="AV60" s="55"/>
      <c r="AW60" s="57" t="e">
        <f t="shared" si="30"/>
        <v>#DIV/0!</v>
      </c>
      <c r="AX60" s="347"/>
      <c r="AY60" s="363"/>
      <c r="AZ60" s="58"/>
      <c r="BB60" s="395"/>
      <c r="BC60" s="395">
        <f t="shared" si="24"/>
        <v>0</v>
      </c>
      <c r="BD60" s="437"/>
      <c r="BE60" s="400"/>
      <c r="BF60" s="404"/>
    </row>
    <row r="61" spans="1:58" x14ac:dyDescent="0.2">
      <c r="A61" s="495"/>
      <c r="B61" s="521"/>
      <c r="C61" s="216" t="s">
        <v>11</v>
      </c>
      <c r="D61" s="186"/>
      <c r="E61" s="175"/>
      <c r="F61" s="98"/>
      <c r="G61" s="98"/>
      <c r="H61" s="98"/>
      <c r="I61" s="98"/>
      <c r="J61" s="98"/>
      <c r="K61" s="98"/>
      <c r="L61" s="98"/>
      <c r="M61" s="98"/>
      <c r="N61" s="98"/>
      <c r="O61" s="98"/>
      <c r="P61" s="87">
        <f t="shared" si="0"/>
        <v>0</v>
      </c>
      <c r="Q61" s="158">
        <f>P61+P62</f>
        <v>0</v>
      </c>
      <c r="R61" s="240"/>
      <c r="S61" s="104">
        <f>Q61-R61</f>
        <v>0</v>
      </c>
      <c r="T61" s="133" t="e">
        <f t="shared" si="20"/>
        <v>#DIV/0!</v>
      </c>
      <c r="U61" s="125" t="e">
        <f t="shared" si="21"/>
        <v>#DIV/0!</v>
      </c>
      <c r="V61" s="125" t="e">
        <f t="shared" si="22"/>
        <v>#DIV/0!</v>
      </c>
      <c r="W61" s="128" t="e">
        <f t="shared" si="9"/>
        <v>#DIV/0!</v>
      </c>
      <c r="X61" s="443">
        <v>0</v>
      </c>
      <c r="Y61" s="79"/>
      <c r="Z61" s="315" t="e">
        <f t="shared" si="14"/>
        <v>#DIV/0!</v>
      </c>
      <c r="AA61" s="316" t="e">
        <f t="shared" si="10"/>
        <v>#DIV/0!</v>
      </c>
      <c r="AB61" s="317" t="e">
        <f t="shared" si="11"/>
        <v>#DIV/0!</v>
      </c>
      <c r="AC61" s="68" t="e">
        <f>(Y61*Z61+Y62*Z62)*0.012</f>
        <v>#DIV/0!</v>
      </c>
      <c r="AD61" s="410"/>
      <c r="AE61" s="502"/>
      <c r="AF61" s="410"/>
      <c r="AG61" s="426"/>
      <c r="AH61" s="282" t="e">
        <f>AD61+AD62+AF61+AF62-AC61</f>
        <v>#DIV/0!</v>
      </c>
      <c r="AI61" s="4" t="e">
        <f>AH61/(12*(Y61+Y62))*1000</f>
        <v>#DIV/0!</v>
      </c>
      <c r="AJ61" s="5" t="e">
        <f>AI61/AI62</f>
        <v>#DIV/0!</v>
      </c>
      <c r="AK61" s="206">
        <f t="shared" si="5"/>
        <v>0</v>
      </c>
      <c r="AL61" s="8" t="e">
        <f>AD61+AD62+AF61+AF62-(AK61*Z61+AK62*Z62)*0.012</f>
        <v>#DIV/0!</v>
      </c>
      <c r="AM61" s="4" t="e">
        <f>AL61/(12*(AK61+AK62))*1000</f>
        <v>#DIV/0!</v>
      </c>
      <c r="AN61" s="145" t="e">
        <f>AM61/AI62</f>
        <v>#DIV/0!</v>
      </c>
      <c r="AO61" s="149"/>
      <c r="AP61" s="148" t="e">
        <f>(AO61+AO62)/(12*(AK61+AK62))*1000</f>
        <v>#DIV/0!</v>
      </c>
      <c r="AQ61" s="4" t="e">
        <f>(H61+I61+H62+I62)/(12*(D61+D62))*1000+AM61+AP61</f>
        <v>#DIV/0!</v>
      </c>
      <c r="AR61" s="6" t="e">
        <f>(AM61+AP61)/AI62</f>
        <v>#DIV/0!</v>
      </c>
      <c r="AS61" s="143" t="e">
        <f>AQ61/AI62</f>
        <v>#DIV/0!</v>
      </c>
      <c r="AT61" s="382">
        <f t="shared" si="12"/>
        <v>0</v>
      </c>
      <c r="AU61" s="13">
        <f t="shared" si="23"/>
        <v>0</v>
      </c>
      <c r="AV61" s="3"/>
      <c r="AW61" s="14" t="e">
        <f t="shared" si="30"/>
        <v>#DIV/0!</v>
      </c>
      <c r="AX61" s="361"/>
      <c r="AY61" s="362"/>
      <c r="AZ61" s="11" t="e">
        <f>(AT61+AT62+AF61+AF62-AX61-AX62)/((AY61+AY62)*12)</f>
        <v>#DIV/0!</v>
      </c>
      <c r="BB61" s="394">
        <f>IF(AE61+AE62+AG61+AG62-AK61-AK62&lt;0,AE61+AE62+AG61+AG62-AK61-AK62,0)</f>
        <v>0</v>
      </c>
      <c r="BC61" s="394">
        <f t="shared" si="24"/>
        <v>0</v>
      </c>
      <c r="BD61" s="436">
        <f>BC61+BC62</f>
        <v>0</v>
      </c>
      <c r="BE61" s="399">
        <f>IF(AT61+AT62+AF61+AF62-AX61-AX62&lt;0,AT61+AT62+AF61+AF62-AX61-AX62,0)</f>
        <v>0</v>
      </c>
      <c r="BF61" s="404"/>
    </row>
    <row r="62" spans="1:58" ht="13.5" thickBot="1" x14ac:dyDescent="0.25">
      <c r="A62" s="495"/>
      <c r="B62" s="514"/>
      <c r="C62" s="213" t="s">
        <v>12</v>
      </c>
      <c r="D62" s="100"/>
      <c r="E62" s="176"/>
      <c r="F62" s="99"/>
      <c r="G62" s="99"/>
      <c r="H62" s="99"/>
      <c r="I62" s="99"/>
      <c r="J62" s="99"/>
      <c r="K62" s="99"/>
      <c r="L62" s="99"/>
      <c r="M62" s="99"/>
      <c r="N62" s="99"/>
      <c r="O62" s="99"/>
      <c r="P62" s="88">
        <f t="shared" si="0"/>
        <v>0</v>
      </c>
      <c r="Q62" s="157" t="s">
        <v>21</v>
      </c>
      <c r="R62" s="180" t="s">
        <v>21</v>
      </c>
      <c r="S62" s="120" t="s">
        <v>21</v>
      </c>
      <c r="T62" s="131" t="e">
        <f t="shared" si="20"/>
        <v>#DIV/0!</v>
      </c>
      <c r="U62" s="123" t="e">
        <f t="shared" si="21"/>
        <v>#DIV/0!</v>
      </c>
      <c r="V62" s="123" t="e">
        <f t="shared" si="22"/>
        <v>#DIV/0!</v>
      </c>
      <c r="W62" s="126" t="e">
        <f t="shared" si="9"/>
        <v>#DIV/0!</v>
      </c>
      <c r="X62" s="444">
        <v>0</v>
      </c>
      <c r="Y62" s="80"/>
      <c r="Z62" s="318" t="e">
        <f t="shared" si="14"/>
        <v>#DIV/0!</v>
      </c>
      <c r="AA62" s="319" t="e">
        <f t="shared" si="10"/>
        <v>#DIV/0!</v>
      </c>
      <c r="AB62" s="320" t="e">
        <f t="shared" si="11"/>
        <v>#DIV/0!</v>
      </c>
      <c r="AC62" s="136" t="s">
        <v>21</v>
      </c>
      <c r="AD62" s="411"/>
      <c r="AE62" s="419"/>
      <c r="AF62" s="411"/>
      <c r="AG62" s="427"/>
      <c r="AH62" s="283" t="s">
        <v>21</v>
      </c>
      <c r="AI62" s="297" t="e">
        <f>(H61+H62+I61+I62)/(12*(D61+D62))*1000</f>
        <v>#DIV/0!</v>
      </c>
      <c r="AJ62" s="139" t="s">
        <v>21</v>
      </c>
      <c r="AK62" s="140">
        <f t="shared" si="5"/>
        <v>0</v>
      </c>
      <c r="AL62" s="137" t="s">
        <v>21</v>
      </c>
      <c r="AM62" s="138" t="s">
        <v>21</v>
      </c>
      <c r="AN62" s="146" t="s">
        <v>21</v>
      </c>
      <c r="AO62" s="171"/>
      <c r="AP62" s="137" t="s">
        <v>21</v>
      </c>
      <c r="AQ62" s="137" t="s">
        <v>21</v>
      </c>
      <c r="AR62" s="138" t="s">
        <v>21</v>
      </c>
      <c r="AS62" s="144" t="s">
        <v>21</v>
      </c>
      <c r="AT62" s="383">
        <f t="shared" ref="AT62:AT111" si="31">AD62+AO62</f>
        <v>0</v>
      </c>
      <c r="AU62" s="56">
        <f t="shared" si="23"/>
        <v>0</v>
      </c>
      <c r="AV62" s="55"/>
      <c r="AW62" s="57" t="e">
        <f t="shared" si="30"/>
        <v>#DIV/0!</v>
      </c>
      <c r="AX62" s="347"/>
      <c r="AY62" s="363"/>
      <c r="AZ62" s="58"/>
      <c r="BB62" s="395"/>
      <c r="BC62" s="395">
        <f t="shared" si="24"/>
        <v>0</v>
      </c>
      <c r="BD62" s="437"/>
      <c r="BE62" s="400"/>
      <c r="BF62" s="404"/>
    </row>
    <row r="63" spans="1:58" x14ac:dyDescent="0.2">
      <c r="A63" s="495"/>
      <c r="B63" s="521"/>
      <c r="C63" s="216" t="s">
        <v>11</v>
      </c>
      <c r="D63" s="186"/>
      <c r="E63" s="175"/>
      <c r="F63" s="98"/>
      <c r="G63" s="98"/>
      <c r="H63" s="98"/>
      <c r="I63" s="98"/>
      <c r="J63" s="98"/>
      <c r="K63" s="98"/>
      <c r="L63" s="98"/>
      <c r="M63" s="98"/>
      <c r="N63" s="98"/>
      <c r="O63" s="98"/>
      <c r="P63" s="87">
        <f t="shared" si="0"/>
        <v>0</v>
      </c>
      <c r="Q63" s="158">
        <f>P63+P64</f>
        <v>0</v>
      </c>
      <c r="R63" s="240"/>
      <c r="S63" s="104">
        <f>Q63-R63</f>
        <v>0</v>
      </c>
      <c r="T63" s="133" t="e">
        <f t="shared" si="20"/>
        <v>#DIV/0!</v>
      </c>
      <c r="U63" s="125" t="e">
        <f t="shared" si="21"/>
        <v>#DIV/0!</v>
      </c>
      <c r="V63" s="125" t="e">
        <f t="shared" si="22"/>
        <v>#DIV/0!</v>
      </c>
      <c r="W63" s="128" t="e">
        <f t="shared" si="9"/>
        <v>#DIV/0!</v>
      </c>
      <c r="X63" s="443">
        <v>0</v>
      </c>
      <c r="Y63" s="79"/>
      <c r="Z63" s="315" t="e">
        <f t="shared" si="14"/>
        <v>#DIV/0!</v>
      </c>
      <c r="AA63" s="316" t="e">
        <f t="shared" si="10"/>
        <v>#DIV/0!</v>
      </c>
      <c r="AB63" s="317" t="e">
        <f t="shared" si="11"/>
        <v>#DIV/0!</v>
      </c>
      <c r="AC63" s="68" t="e">
        <f>(Y63*Z63+Y64*Z64)*0.012</f>
        <v>#DIV/0!</v>
      </c>
      <c r="AD63" s="415"/>
      <c r="AE63" s="502"/>
      <c r="AF63" s="410"/>
      <c r="AG63" s="426"/>
      <c r="AH63" s="282" t="e">
        <f>AD63+AD64+AF63+AF64-AC63</f>
        <v>#DIV/0!</v>
      </c>
      <c r="AI63" s="4" t="e">
        <f>AH63/(12*(Y63+Y64))*1000</f>
        <v>#DIV/0!</v>
      </c>
      <c r="AJ63" s="5" t="e">
        <f>AI63/AI64</f>
        <v>#DIV/0!</v>
      </c>
      <c r="AK63" s="206">
        <f t="shared" si="5"/>
        <v>0</v>
      </c>
      <c r="AL63" s="8" t="e">
        <f>AD63+AD64+AF63+AF64-(AK63*Z63+AK64*Z64)*0.012</f>
        <v>#DIV/0!</v>
      </c>
      <c r="AM63" s="4" t="e">
        <f>AL63/(12*(AK63+AK64))*1000</f>
        <v>#DIV/0!</v>
      </c>
      <c r="AN63" s="145" t="e">
        <f>AM63/AI64</f>
        <v>#DIV/0!</v>
      </c>
      <c r="AO63" s="149"/>
      <c r="AP63" s="148" t="e">
        <f>(AO63+AO64)/(12*(AK63+AK64))*1000</f>
        <v>#DIV/0!</v>
      </c>
      <c r="AQ63" s="4" t="e">
        <f>(H63+I63+H64+I64)/(12*(D63+D64))*1000+AM63+AP63</f>
        <v>#DIV/0!</v>
      </c>
      <c r="AR63" s="6" t="e">
        <f>(AM63+AP63)/AI64</f>
        <v>#DIV/0!</v>
      </c>
      <c r="AS63" s="143" t="e">
        <f>AQ63/AI64</f>
        <v>#DIV/0!</v>
      </c>
      <c r="AT63" s="382">
        <f t="shared" si="31"/>
        <v>0</v>
      </c>
      <c r="AU63" s="13">
        <f t="shared" si="23"/>
        <v>0</v>
      </c>
      <c r="AV63" s="3"/>
      <c r="AW63" s="14" t="e">
        <f t="shared" si="30"/>
        <v>#DIV/0!</v>
      </c>
      <c r="AX63" s="361"/>
      <c r="AY63" s="362"/>
      <c r="AZ63" s="11" t="e">
        <f>(AT63+AT64+AF63+AF64-AX63-AX64)/((AY63+AY64)*12)</f>
        <v>#DIV/0!</v>
      </c>
      <c r="BB63" s="394">
        <f>IF(AE63+AE64+AG63+AG64-AK63-AK64&lt;0,AE63+AE64+AG63+AG64-AK63-AK64,0)</f>
        <v>0</v>
      </c>
      <c r="BC63" s="394">
        <f t="shared" si="24"/>
        <v>0</v>
      </c>
      <c r="BD63" s="436">
        <f>BC63+BC64</f>
        <v>0</v>
      </c>
      <c r="BE63" s="399">
        <f>IF(AT63+AT64+AF63+AF64-AX63-AX64&lt;0,AT63+AT64+AF63+AF64-AX63-AX64,0)</f>
        <v>0</v>
      </c>
      <c r="BF63" s="404"/>
    </row>
    <row r="64" spans="1:58" ht="13.5" thickBot="1" x14ac:dyDescent="0.25">
      <c r="A64" s="495"/>
      <c r="B64" s="514"/>
      <c r="C64" s="213" t="s">
        <v>12</v>
      </c>
      <c r="D64" s="100"/>
      <c r="E64" s="176"/>
      <c r="F64" s="99"/>
      <c r="G64" s="99"/>
      <c r="H64" s="99"/>
      <c r="I64" s="99"/>
      <c r="J64" s="99"/>
      <c r="K64" s="99"/>
      <c r="L64" s="99"/>
      <c r="M64" s="99"/>
      <c r="N64" s="99"/>
      <c r="O64" s="99"/>
      <c r="P64" s="88">
        <f t="shared" si="0"/>
        <v>0</v>
      </c>
      <c r="Q64" s="157" t="s">
        <v>21</v>
      </c>
      <c r="R64" s="180" t="s">
        <v>21</v>
      </c>
      <c r="S64" s="120" t="s">
        <v>21</v>
      </c>
      <c r="T64" s="131" t="e">
        <f t="shared" si="20"/>
        <v>#DIV/0!</v>
      </c>
      <c r="U64" s="123" t="e">
        <f t="shared" si="21"/>
        <v>#DIV/0!</v>
      </c>
      <c r="V64" s="123" t="e">
        <f t="shared" si="22"/>
        <v>#DIV/0!</v>
      </c>
      <c r="W64" s="126" t="e">
        <f t="shared" si="9"/>
        <v>#DIV/0!</v>
      </c>
      <c r="X64" s="444">
        <v>0</v>
      </c>
      <c r="Y64" s="80"/>
      <c r="Z64" s="318" t="e">
        <f t="shared" si="14"/>
        <v>#DIV/0!</v>
      </c>
      <c r="AA64" s="319" t="e">
        <f t="shared" si="10"/>
        <v>#DIV/0!</v>
      </c>
      <c r="AB64" s="320" t="e">
        <f t="shared" si="11"/>
        <v>#DIV/0!</v>
      </c>
      <c r="AC64" s="136" t="s">
        <v>21</v>
      </c>
      <c r="AD64" s="411"/>
      <c r="AE64" s="419"/>
      <c r="AF64" s="411"/>
      <c r="AG64" s="427"/>
      <c r="AH64" s="283" t="s">
        <v>21</v>
      </c>
      <c r="AI64" s="297" t="e">
        <f>(H63+H64+I63+I64)/(12*(D63+D64))*1000</f>
        <v>#DIV/0!</v>
      </c>
      <c r="AJ64" s="139" t="s">
        <v>21</v>
      </c>
      <c r="AK64" s="140">
        <f t="shared" si="5"/>
        <v>0</v>
      </c>
      <c r="AL64" s="137" t="s">
        <v>21</v>
      </c>
      <c r="AM64" s="138" t="s">
        <v>21</v>
      </c>
      <c r="AN64" s="146" t="s">
        <v>21</v>
      </c>
      <c r="AO64" s="171"/>
      <c r="AP64" s="137" t="s">
        <v>21</v>
      </c>
      <c r="AQ64" s="137" t="s">
        <v>21</v>
      </c>
      <c r="AR64" s="138" t="s">
        <v>21</v>
      </c>
      <c r="AS64" s="144" t="s">
        <v>21</v>
      </c>
      <c r="AT64" s="383">
        <f>AD64+AO64</f>
        <v>0</v>
      </c>
      <c r="AU64" s="56">
        <f t="shared" si="23"/>
        <v>0</v>
      </c>
      <c r="AV64" s="55"/>
      <c r="AW64" s="57" t="e">
        <f t="shared" si="30"/>
        <v>#DIV/0!</v>
      </c>
      <c r="AX64" s="347"/>
      <c r="AY64" s="363"/>
      <c r="AZ64" s="58"/>
      <c r="BB64" s="395"/>
      <c r="BC64" s="395">
        <f t="shared" si="24"/>
        <v>0</v>
      </c>
      <c r="BD64" s="437"/>
      <c r="BE64" s="400"/>
      <c r="BF64" s="404"/>
    </row>
    <row r="65" spans="1:60" x14ac:dyDescent="0.2">
      <c r="A65" s="495"/>
      <c r="B65" s="511"/>
      <c r="C65" s="216" t="s">
        <v>11</v>
      </c>
      <c r="D65" s="186"/>
      <c r="E65" s="175"/>
      <c r="F65" s="98"/>
      <c r="G65" s="98"/>
      <c r="H65" s="98"/>
      <c r="I65" s="98"/>
      <c r="J65" s="98"/>
      <c r="K65" s="98"/>
      <c r="L65" s="98"/>
      <c r="M65" s="98"/>
      <c r="N65" s="98"/>
      <c r="O65" s="98"/>
      <c r="P65" s="87">
        <f t="shared" si="0"/>
        <v>0</v>
      </c>
      <c r="Q65" s="158">
        <f>P65+P66</f>
        <v>0</v>
      </c>
      <c r="R65" s="240"/>
      <c r="S65" s="104">
        <f>Q65-R65</f>
        <v>0</v>
      </c>
      <c r="T65" s="133" t="e">
        <f t="shared" si="20"/>
        <v>#DIV/0!</v>
      </c>
      <c r="U65" s="125" t="e">
        <f t="shared" si="21"/>
        <v>#DIV/0!</v>
      </c>
      <c r="V65" s="125" t="e">
        <f t="shared" si="22"/>
        <v>#DIV/0!</v>
      </c>
      <c r="W65" s="128" t="e">
        <f t="shared" si="9"/>
        <v>#DIV/0!</v>
      </c>
      <c r="X65" s="443">
        <v>0</v>
      </c>
      <c r="Y65" s="327"/>
      <c r="Z65" s="315" t="e">
        <f t="shared" si="14"/>
        <v>#DIV/0!</v>
      </c>
      <c r="AA65" s="316" t="e">
        <f t="shared" si="10"/>
        <v>#DIV/0!</v>
      </c>
      <c r="AB65" s="317" t="e">
        <f t="shared" si="11"/>
        <v>#DIV/0!</v>
      </c>
      <c r="AC65" s="68" t="e">
        <f>(Y65*Z65+Y66*Z66)*0.012</f>
        <v>#DIV/0!</v>
      </c>
      <c r="AD65" s="410"/>
      <c r="AE65" s="502"/>
      <c r="AF65" s="423"/>
      <c r="AG65" s="429"/>
      <c r="AH65" s="282" t="e">
        <f>AD65+AD66+AF65+AF66-AC65</f>
        <v>#DIV/0!</v>
      </c>
      <c r="AI65" s="4" t="e">
        <f>AH65/(12*(Y65+Y66))*1000</f>
        <v>#DIV/0!</v>
      </c>
      <c r="AJ65" s="5" t="e">
        <f>AI65/AI66</f>
        <v>#DIV/0!</v>
      </c>
      <c r="AK65" s="206">
        <f t="shared" si="5"/>
        <v>0</v>
      </c>
      <c r="AL65" s="8" t="e">
        <f>AD65+AD66+AF65+AF66-(AK65*Z65+AK66*Z66)*0.012</f>
        <v>#DIV/0!</v>
      </c>
      <c r="AM65" s="4" t="e">
        <f>AL65/(12*(AK65+AK66))*1000</f>
        <v>#DIV/0!</v>
      </c>
      <c r="AN65" s="145" t="e">
        <f>AM65/AI66</f>
        <v>#DIV/0!</v>
      </c>
      <c r="AO65" s="149"/>
      <c r="AP65" s="148" t="e">
        <f>(AO65+AO66)/(12*(AK65+AK66))*1000</f>
        <v>#DIV/0!</v>
      </c>
      <c r="AQ65" s="4" t="e">
        <f>(H65+I65+H66+I66)/(12*(D65+D66))*1000+AM65+AP65</f>
        <v>#DIV/0!</v>
      </c>
      <c r="AR65" s="6" t="e">
        <f>(AM65+AP65)/AI66</f>
        <v>#DIV/0!</v>
      </c>
      <c r="AS65" s="143" t="e">
        <f>AQ65/AI66</f>
        <v>#DIV/0!</v>
      </c>
      <c r="AT65" s="382">
        <f t="shared" si="31"/>
        <v>0</v>
      </c>
      <c r="AU65" s="13">
        <f t="shared" si="23"/>
        <v>0</v>
      </c>
      <c r="AV65" s="3"/>
      <c r="AW65" s="14" t="e">
        <f t="shared" si="30"/>
        <v>#DIV/0!</v>
      </c>
      <c r="AX65" s="361"/>
      <c r="AY65" s="223"/>
      <c r="AZ65" s="11" t="e">
        <f>(AT65+AT66+AF65+AF66-AX65-AX66)/((AY65+AY66)*12)</f>
        <v>#DIV/0!</v>
      </c>
      <c r="BB65" s="394">
        <f>IF(AE65+AE66+AG65+AG66-AK65-AK66&lt;0,AE65+AE66+AG65+AG66-AK65-AK66,0)</f>
        <v>0</v>
      </c>
      <c r="BC65" s="394">
        <f t="shared" si="24"/>
        <v>0</v>
      </c>
      <c r="BD65" s="436">
        <f>BC65+BC66</f>
        <v>0</v>
      </c>
      <c r="BE65" s="399">
        <f>IF(AT65+AT66+AF65+AF66-AX65-AX66&lt;0,AT65+AT66+AF65+AF66-AX65-AX66,0)</f>
        <v>0</v>
      </c>
      <c r="BF65" s="404"/>
    </row>
    <row r="66" spans="1:60" ht="13.5" thickBot="1" x14ac:dyDescent="0.25">
      <c r="A66" s="495"/>
      <c r="B66" s="512"/>
      <c r="C66" s="213" t="s">
        <v>12</v>
      </c>
      <c r="D66" s="100"/>
      <c r="E66" s="176"/>
      <c r="F66" s="99"/>
      <c r="G66" s="99"/>
      <c r="H66" s="99"/>
      <c r="I66" s="99"/>
      <c r="J66" s="99"/>
      <c r="K66" s="99"/>
      <c r="L66" s="99"/>
      <c r="M66" s="99"/>
      <c r="N66" s="99"/>
      <c r="O66" s="99"/>
      <c r="P66" s="88">
        <f t="shared" si="0"/>
        <v>0</v>
      </c>
      <c r="Q66" s="157" t="s">
        <v>21</v>
      </c>
      <c r="R66" s="180" t="s">
        <v>21</v>
      </c>
      <c r="S66" s="120" t="s">
        <v>21</v>
      </c>
      <c r="T66" s="131" t="e">
        <f t="shared" si="20"/>
        <v>#DIV/0!</v>
      </c>
      <c r="U66" s="123" t="e">
        <f t="shared" si="21"/>
        <v>#DIV/0!</v>
      </c>
      <c r="V66" s="123" t="e">
        <f t="shared" si="22"/>
        <v>#DIV/0!</v>
      </c>
      <c r="W66" s="126" t="e">
        <f t="shared" si="9"/>
        <v>#DIV/0!</v>
      </c>
      <c r="X66" s="444">
        <v>0</v>
      </c>
      <c r="Y66" s="80"/>
      <c r="Z66" s="318" t="e">
        <f t="shared" si="14"/>
        <v>#DIV/0!</v>
      </c>
      <c r="AA66" s="319" t="e">
        <f t="shared" si="10"/>
        <v>#DIV/0!</v>
      </c>
      <c r="AB66" s="320" t="e">
        <f t="shared" si="11"/>
        <v>#DIV/0!</v>
      </c>
      <c r="AC66" s="136" t="s">
        <v>21</v>
      </c>
      <c r="AD66" s="416"/>
      <c r="AE66" s="419"/>
      <c r="AF66" s="416"/>
      <c r="AG66" s="430"/>
      <c r="AH66" s="283" t="s">
        <v>21</v>
      </c>
      <c r="AI66" s="297" t="e">
        <f>(H65+H66+I65+I66)/(12*(D65+D66))*1000</f>
        <v>#DIV/0!</v>
      </c>
      <c r="AJ66" s="139" t="s">
        <v>21</v>
      </c>
      <c r="AK66" s="140">
        <f t="shared" si="5"/>
        <v>0</v>
      </c>
      <c r="AL66" s="137" t="s">
        <v>21</v>
      </c>
      <c r="AM66" s="138" t="s">
        <v>21</v>
      </c>
      <c r="AN66" s="146" t="s">
        <v>21</v>
      </c>
      <c r="AO66" s="171"/>
      <c r="AP66" s="137" t="s">
        <v>21</v>
      </c>
      <c r="AQ66" s="137" t="s">
        <v>21</v>
      </c>
      <c r="AR66" s="138" t="s">
        <v>21</v>
      </c>
      <c r="AS66" s="144" t="s">
        <v>21</v>
      </c>
      <c r="AT66" s="383">
        <f>AD66+AO66</f>
        <v>0</v>
      </c>
      <c r="AU66" s="56">
        <f t="shared" si="23"/>
        <v>0</v>
      </c>
      <c r="AV66" s="55"/>
      <c r="AW66" s="57" t="e">
        <f t="shared" si="30"/>
        <v>#DIV/0!</v>
      </c>
      <c r="AX66" s="347"/>
      <c r="AY66" s="336"/>
      <c r="AZ66" s="58"/>
      <c r="BB66" s="395"/>
      <c r="BC66" s="395">
        <f t="shared" si="24"/>
        <v>0</v>
      </c>
      <c r="BD66" s="395"/>
      <c r="BE66" s="401"/>
      <c r="BF66" s="404"/>
    </row>
    <row r="67" spans="1:60" x14ac:dyDescent="0.2">
      <c r="A67" s="495"/>
      <c r="B67" s="521"/>
      <c r="C67" s="216" t="s">
        <v>11</v>
      </c>
      <c r="D67" s="186"/>
      <c r="E67" s="175"/>
      <c r="F67" s="98"/>
      <c r="G67" s="98"/>
      <c r="H67" s="98"/>
      <c r="I67" s="98"/>
      <c r="J67" s="98"/>
      <c r="K67" s="98"/>
      <c r="L67" s="98"/>
      <c r="M67" s="98"/>
      <c r="N67" s="98"/>
      <c r="O67" s="98"/>
      <c r="P67" s="87">
        <f t="shared" si="0"/>
        <v>0</v>
      </c>
      <c r="Q67" s="158">
        <f>P67+P68</f>
        <v>0</v>
      </c>
      <c r="R67" s="242"/>
      <c r="S67" s="104">
        <f>Q67-R67</f>
        <v>0</v>
      </c>
      <c r="T67" s="133" t="e">
        <f t="shared" si="20"/>
        <v>#DIV/0!</v>
      </c>
      <c r="U67" s="125" t="e">
        <f t="shared" si="21"/>
        <v>#DIV/0!</v>
      </c>
      <c r="V67" s="125" t="e">
        <f t="shared" si="22"/>
        <v>#DIV/0!</v>
      </c>
      <c r="W67" s="128" t="e">
        <f t="shared" si="9"/>
        <v>#DIV/0!</v>
      </c>
      <c r="X67" s="443">
        <v>0</v>
      </c>
      <c r="Y67" s="79"/>
      <c r="Z67" s="315" t="e">
        <f t="shared" si="14"/>
        <v>#DIV/0!</v>
      </c>
      <c r="AA67" s="316" t="e">
        <f t="shared" si="10"/>
        <v>#DIV/0!</v>
      </c>
      <c r="AB67" s="317" t="e">
        <f t="shared" si="11"/>
        <v>#DIV/0!</v>
      </c>
      <c r="AC67" s="68" t="e">
        <f>(Y67*Z67+Y68*Z68)*0.012</f>
        <v>#DIV/0!</v>
      </c>
      <c r="AD67" s="410"/>
      <c r="AE67" s="502"/>
      <c r="AF67" s="410"/>
      <c r="AG67" s="426"/>
      <c r="AH67" s="282" t="e">
        <f>AD67+AD68+AF67+AF68-AC67</f>
        <v>#DIV/0!</v>
      </c>
      <c r="AI67" s="4" t="e">
        <f>AH67/(12*(Y67+Y68))*1000</f>
        <v>#DIV/0!</v>
      </c>
      <c r="AJ67" s="5" t="e">
        <f>AI67/AI68</f>
        <v>#DIV/0!</v>
      </c>
      <c r="AK67" s="206">
        <f t="shared" si="5"/>
        <v>0</v>
      </c>
      <c r="AL67" s="8" t="e">
        <f>AD67+AD68+AF67+AF68-(AK67*Z67+AK68*Z68)*0.012</f>
        <v>#DIV/0!</v>
      </c>
      <c r="AM67" s="4" t="e">
        <f>AL67/(12*(AK67+AK68))*1000</f>
        <v>#DIV/0!</v>
      </c>
      <c r="AN67" s="145" t="e">
        <f>AM67/AI68</f>
        <v>#DIV/0!</v>
      </c>
      <c r="AO67" s="149"/>
      <c r="AP67" s="148" t="e">
        <f>(AO67+AO68)/(12*(AK67+AK68))*1000</f>
        <v>#DIV/0!</v>
      </c>
      <c r="AQ67" s="4" t="e">
        <f>(H67+I67+H68+I68)/(12*(D67+D68))*1000+AM67+AP67</f>
        <v>#DIV/0!</v>
      </c>
      <c r="AR67" s="6" t="e">
        <f>(AM67+AP67)/AI68</f>
        <v>#DIV/0!</v>
      </c>
      <c r="AS67" s="143" t="e">
        <f>AQ67/AI68</f>
        <v>#DIV/0!</v>
      </c>
      <c r="AT67" s="382">
        <f t="shared" si="31"/>
        <v>0</v>
      </c>
      <c r="AU67" s="13">
        <f t="shared" si="23"/>
        <v>0</v>
      </c>
      <c r="AV67" s="3"/>
      <c r="AW67" s="14" t="e">
        <f t="shared" si="30"/>
        <v>#DIV/0!</v>
      </c>
      <c r="AX67" s="361"/>
      <c r="AY67" s="223"/>
      <c r="AZ67" s="11" t="e">
        <f>(AT67+AT68+AF67+AF68-AX67-AX68)/((AY67+AY68)*12)</f>
        <v>#DIV/0!</v>
      </c>
      <c r="BB67" s="394">
        <f>IF(AE67+AE68+AG67+AG68-AK67-AK68&lt;0,AE67+AE68+AG67+AG68-AK67-AK68,0)</f>
        <v>0</v>
      </c>
      <c r="BC67" s="394">
        <f t="shared" si="24"/>
        <v>0</v>
      </c>
      <c r="BD67" s="438">
        <f>BC67+BC68</f>
        <v>0</v>
      </c>
      <c r="BE67" s="485">
        <f>IF(AT67+AT68+AF67+AF68-AX67-AX68&lt;0,AT67+AT68+AF67+AF68-AX67-AX68,0)</f>
        <v>0</v>
      </c>
      <c r="BF67" s="404"/>
      <c r="BG67" s="396"/>
      <c r="BH67" s="396"/>
    </row>
    <row r="68" spans="1:60" ht="13.5" thickBot="1" x14ac:dyDescent="0.25">
      <c r="A68" s="495"/>
      <c r="B68" s="514"/>
      <c r="C68" s="213" t="s">
        <v>12</v>
      </c>
      <c r="D68" s="100"/>
      <c r="E68" s="176"/>
      <c r="F68" s="99"/>
      <c r="G68" s="99"/>
      <c r="H68" s="99"/>
      <c r="I68" s="99"/>
      <c r="J68" s="99"/>
      <c r="K68" s="99"/>
      <c r="L68" s="99"/>
      <c r="M68" s="99"/>
      <c r="N68" s="99"/>
      <c r="O68" s="99"/>
      <c r="P68" s="88">
        <f t="shared" si="0"/>
        <v>0</v>
      </c>
      <c r="Q68" s="157" t="s">
        <v>21</v>
      </c>
      <c r="R68" s="486" t="s">
        <v>21</v>
      </c>
      <c r="S68" s="120" t="s">
        <v>21</v>
      </c>
      <c r="T68" s="131" t="e">
        <f t="shared" si="20"/>
        <v>#DIV/0!</v>
      </c>
      <c r="U68" s="123" t="e">
        <f t="shared" si="21"/>
        <v>#DIV/0!</v>
      </c>
      <c r="V68" s="123" t="e">
        <f t="shared" si="22"/>
        <v>#DIV/0!</v>
      </c>
      <c r="W68" s="126" t="e">
        <f t="shared" si="9"/>
        <v>#DIV/0!</v>
      </c>
      <c r="X68" s="444">
        <v>0</v>
      </c>
      <c r="Y68" s="80"/>
      <c r="Z68" s="318" t="e">
        <f t="shared" si="14"/>
        <v>#DIV/0!</v>
      </c>
      <c r="AA68" s="319" t="e">
        <f t="shared" si="10"/>
        <v>#DIV/0!</v>
      </c>
      <c r="AB68" s="320" t="e">
        <f t="shared" si="11"/>
        <v>#DIV/0!</v>
      </c>
      <c r="AC68" s="136" t="s">
        <v>21</v>
      </c>
      <c r="AD68" s="411"/>
      <c r="AE68" s="419"/>
      <c r="AF68" s="411"/>
      <c r="AG68" s="427"/>
      <c r="AH68" s="283" t="s">
        <v>21</v>
      </c>
      <c r="AI68" s="297" t="e">
        <f>(H67+H68+I67+I68)/(12*(D67+D68))*1000</f>
        <v>#DIV/0!</v>
      </c>
      <c r="AJ68" s="139" t="s">
        <v>21</v>
      </c>
      <c r="AK68" s="140">
        <f t="shared" si="5"/>
        <v>0</v>
      </c>
      <c r="AL68" s="137" t="s">
        <v>21</v>
      </c>
      <c r="AM68" s="138" t="s">
        <v>21</v>
      </c>
      <c r="AN68" s="146" t="s">
        <v>21</v>
      </c>
      <c r="AO68" s="171"/>
      <c r="AP68" s="137" t="s">
        <v>21</v>
      </c>
      <c r="AQ68" s="137" t="s">
        <v>21</v>
      </c>
      <c r="AR68" s="138" t="s">
        <v>21</v>
      </c>
      <c r="AS68" s="144" t="s">
        <v>21</v>
      </c>
      <c r="AT68" s="383">
        <f t="shared" si="31"/>
        <v>0</v>
      </c>
      <c r="AU68" s="56">
        <f t="shared" si="23"/>
        <v>0</v>
      </c>
      <c r="AV68" s="55"/>
      <c r="AW68" s="57" t="e">
        <f t="shared" si="30"/>
        <v>#DIV/0!</v>
      </c>
      <c r="AX68" s="347"/>
      <c r="AY68" s="336"/>
      <c r="AZ68" s="58"/>
      <c r="BA68" s="477"/>
      <c r="BB68" s="395"/>
      <c r="BC68" s="395">
        <f t="shared" si="24"/>
        <v>0</v>
      </c>
      <c r="BD68" s="437"/>
      <c r="BE68" s="478"/>
      <c r="BF68" s="404"/>
    </row>
    <row r="69" spans="1:60" x14ac:dyDescent="0.2">
      <c r="A69" s="495"/>
      <c r="B69" s="513"/>
      <c r="C69" s="212" t="s">
        <v>11</v>
      </c>
      <c r="D69" s="192"/>
      <c r="E69" s="451"/>
      <c r="F69" s="452"/>
      <c r="G69" s="452"/>
      <c r="H69" s="452"/>
      <c r="I69" s="452"/>
      <c r="J69" s="452"/>
      <c r="K69" s="452"/>
      <c r="L69" s="452"/>
      <c r="M69" s="452"/>
      <c r="N69" s="452"/>
      <c r="O69" s="452"/>
      <c r="P69" s="89">
        <f t="shared" ref="P69:P132" si="32">SUM(F69:O69)</f>
        <v>0</v>
      </c>
      <c r="Q69" s="479">
        <f>P69+P70</f>
        <v>0</v>
      </c>
      <c r="R69" s="480"/>
      <c r="S69" s="115">
        <f>Q69-R69</f>
        <v>0</v>
      </c>
      <c r="T69" s="132" t="e">
        <f>P69/(12*D69)*1000</f>
        <v>#DIV/0!</v>
      </c>
      <c r="U69" s="124" t="e">
        <f t="shared" ref="U69:U100" si="33">H69/(12*D69)*1000</f>
        <v>#DIV/0!</v>
      </c>
      <c r="V69" s="124" t="e">
        <f t="shared" ref="V69:V100" si="34">I69/(12*D69)*1000</f>
        <v>#DIV/0!</v>
      </c>
      <c r="W69" s="127" t="e">
        <f t="shared" si="9"/>
        <v>#DIV/0!</v>
      </c>
      <c r="X69" s="454">
        <v>0</v>
      </c>
      <c r="Y69" s="455"/>
      <c r="Z69" s="456" t="e">
        <f t="shared" si="14"/>
        <v>#DIV/0!</v>
      </c>
      <c r="AA69" s="457" t="e">
        <f t="shared" si="10"/>
        <v>#DIV/0!</v>
      </c>
      <c r="AB69" s="458" t="e">
        <f t="shared" si="11"/>
        <v>#DIV/0!</v>
      </c>
      <c r="AC69" s="481" t="e">
        <f>(Y69*Z69+Y70*Z70)*0.012</f>
        <v>#DIV/0!</v>
      </c>
      <c r="AD69" s="460"/>
      <c r="AE69" s="500"/>
      <c r="AF69" s="460"/>
      <c r="AG69" s="461"/>
      <c r="AH69" s="462" t="e">
        <f>AD69+AD70+AF69+AF70-AC69</f>
        <v>#DIV/0!</v>
      </c>
      <c r="AI69" s="463" t="e">
        <f>AH69/(12*(Y69+Y70))*1000</f>
        <v>#DIV/0!</v>
      </c>
      <c r="AJ69" s="464" t="e">
        <f>AI69/AI70</f>
        <v>#DIV/0!</v>
      </c>
      <c r="AK69" s="465">
        <f t="shared" ref="AK69:AK132" si="35">Y69</f>
        <v>0</v>
      </c>
      <c r="AL69" s="466" t="e">
        <f>AD69+AD70+AF69+AF70-(AK69*Z69+AK70*Z70)*0.012</f>
        <v>#DIV/0!</v>
      </c>
      <c r="AM69" s="463" t="e">
        <f>AL69/(12*(AK69+AK70))*1000</f>
        <v>#DIV/0!</v>
      </c>
      <c r="AN69" s="482" t="e">
        <f>AM69/AI70</f>
        <v>#DIV/0!</v>
      </c>
      <c r="AO69" s="468"/>
      <c r="AP69" s="469" t="e">
        <f>(AO69+AO70)/(12*(AK69+AK70))*1000</f>
        <v>#DIV/0!</v>
      </c>
      <c r="AQ69" s="463" t="e">
        <f>(H69+I69+H70+I70)/(12*(D69+D70))*1000+AM69+AP69</f>
        <v>#DIV/0!</v>
      </c>
      <c r="AR69" s="470" t="e">
        <f>(AM69+AP69)/AI70</f>
        <v>#DIV/0!</v>
      </c>
      <c r="AS69" s="471" t="e">
        <f>AQ69/AI70</f>
        <v>#DIV/0!</v>
      </c>
      <c r="AT69" s="472">
        <f t="shared" si="31"/>
        <v>0</v>
      </c>
      <c r="AU69" s="60">
        <f t="shared" ref="AU69:AU100" si="36">H69+I69</f>
        <v>0</v>
      </c>
      <c r="AV69" s="483"/>
      <c r="AW69" s="61" t="e">
        <f t="shared" si="30"/>
        <v>#DIV/0!</v>
      </c>
      <c r="AX69" s="484"/>
      <c r="AY69" s="192"/>
      <c r="AZ69" s="292" t="e">
        <f>(AT69+AT70+AF69+AF70-AX69-AX70)/((AY69+AY70)*12)</f>
        <v>#DIV/0!</v>
      </c>
      <c r="BB69" s="474">
        <f>IF(AE69+AE70+AG69+AG70-AK69-AK70&lt;0,AE69+AE70+AG69+AG70-AK69-AK70,0)</f>
        <v>0</v>
      </c>
      <c r="BC69" s="474">
        <f t="shared" ref="BC69:BC100" si="37">AE69+AG69-AK69</f>
        <v>0</v>
      </c>
      <c r="BD69" s="438">
        <f>BC69+BC70</f>
        <v>0</v>
      </c>
      <c r="BE69" s="475">
        <f>IF(AT69+AT70+AF69+AF70-AX69-AX70&lt;0,AT69+AT70+AF69+AF70-AX69-AX70,0)</f>
        <v>0</v>
      </c>
      <c r="BF69" s="404"/>
    </row>
    <row r="70" spans="1:60" ht="13.5" thickBot="1" x14ac:dyDescent="0.25">
      <c r="A70" s="495"/>
      <c r="B70" s="514"/>
      <c r="C70" s="213" t="s">
        <v>12</v>
      </c>
      <c r="D70" s="100"/>
      <c r="E70" s="176"/>
      <c r="F70" s="99"/>
      <c r="G70" s="99"/>
      <c r="H70" s="99"/>
      <c r="I70" s="99"/>
      <c r="J70" s="99"/>
      <c r="K70" s="99"/>
      <c r="L70" s="99"/>
      <c r="M70" s="99"/>
      <c r="N70" s="99"/>
      <c r="O70" s="99"/>
      <c r="P70" s="88">
        <f t="shared" si="32"/>
        <v>0</v>
      </c>
      <c r="Q70" s="157" t="s">
        <v>21</v>
      </c>
      <c r="R70" s="180" t="s">
        <v>21</v>
      </c>
      <c r="S70" s="120" t="s">
        <v>21</v>
      </c>
      <c r="T70" s="131" t="e">
        <f t="shared" ref="T70:T100" si="38">P70/(12*D70)*1000</f>
        <v>#DIV/0!</v>
      </c>
      <c r="U70" s="123" t="e">
        <f t="shared" si="33"/>
        <v>#DIV/0!</v>
      </c>
      <c r="V70" s="123" t="e">
        <f t="shared" si="34"/>
        <v>#DIV/0!</v>
      </c>
      <c r="W70" s="126" t="e">
        <f t="shared" ref="W70:W133" si="39">U70+V70</f>
        <v>#DIV/0!</v>
      </c>
      <c r="X70" s="444">
        <v>0</v>
      </c>
      <c r="Y70" s="80"/>
      <c r="Z70" s="318" t="e">
        <f t="shared" si="14"/>
        <v>#DIV/0!</v>
      </c>
      <c r="AA70" s="319" t="e">
        <f t="shared" ref="AA70:AA133" si="40">T70-W70</f>
        <v>#DIV/0!</v>
      </c>
      <c r="AB70" s="320" t="e">
        <f t="shared" ref="AB70:AB133" si="41">Z70-AA70</f>
        <v>#DIV/0!</v>
      </c>
      <c r="AC70" s="136" t="s">
        <v>21</v>
      </c>
      <c r="AD70" s="411"/>
      <c r="AE70" s="419"/>
      <c r="AF70" s="411"/>
      <c r="AG70" s="427"/>
      <c r="AH70" s="283" t="s">
        <v>21</v>
      </c>
      <c r="AI70" s="297" t="e">
        <f>(H69+H70+I69+I70)/(12*(D69+D70))*1000</f>
        <v>#DIV/0!</v>
      </c>
      <c r="AJ70" s="139" t="s">
        <v>21</v>
      </c>
      <c r="AK70" s="140">
        <f t="shared" si="35"/>
        <v>0</v>
      </c>
      <c r="AL70" s="137" t="s">
        <v>21</v>
      </c>
      <c r="AM70" s="138" t="s">
        <v>21</v>
      </c>
      <c r="AN70" s="146" t="s">
        <v>21</v>
      </c>
      <c r="AO70" s="171"/>
      <c r="AP70" s="137" t="s">
        <v>21</v>
      </c>
      <c r="AQ70" s="137" t="s">
        <v>21</v>
      </c>
      <c r="AR70" s="138" t="s">
        <v>21</v>
      </c>
      <c r="AS70" s="144" t="s">
        <v>21</v>
      </c>
      <c r="AT70" s="383">
        <f t="shared" si="31"/>
        <v>0</v>
      </c>
      <c r="AU70" s="56">
        <f t="shared" si="36"/>
        <v>0</v>
      </c>
      <c r="AV70" s="141"/>
      <c r="AW70" s="57" t="e">
        <f t="shared" si="30"/>
        <v>#DIV/0!</v>
      </c>
      <c r="AX70" s="204"/>
      <c r="AY70" s="100"/>
      <c r="AZ70" s="58"/>
      <c r="BB70" s="395"/>
      <c r="BC70" s="395">
        <f t="shared" si="37"/>
        <v>0</v>
      </c>
      <c r="BD70" s="437"/>
      <c r="BE70" s="400"/>
      <c r="BF70" s="404"/>
    </row>
    <row r="71" spans="1:60" x14ac:dyDescent="0.2">
      <c r="A71" s="495"/>
      <c r="B71" s="521"/>
      <c r="C71" s="216" t="s">
        <v>11</v>
      </c>
      <c r="D71" s="186"/>
      <c r="E71" s="175"/>
      <c r="F71" s="98"/>
      <c r="G71" s="98"/>
      <c r="H71" s="98"/>
      <c r="I71" s="98"/>
      <c r="J71" s="98"/>
      <c r="K71" s="98"/>
      <c r="L71" s="98"/>
      <c r="M71" s="98"/>
      <c r="N71" s="98"/>
      <c r="O71" s="98"/>
      <c r="P71" s="91">
        <f t="shared" si="32"/>
        <v>0</v>
      </c>
      <c r="Q71" s="156">
        <f>P71+P72</f>
        <v>0</v>
      </c>
      <c r="R71" s="294"/>
      <c r="S71" s="104">
        <f>Q71-R71</f>
        <v>0</v>
      </c>
      <c r="T71" s="133" t="e">
        <f t="shared" si="38"/>
        <v>#DIV/0!</v>
      </c>
      <c r="U71" s="125" t="e">
        <f t="shared" si="33"/>
        <v>#DIV/0!</v>
      </c>
      <c r="V71" s="125" t="e">
        <f t="shared" si="34"/>
        <v>#DIV/0!</v>
      </c>
      <c r="W71" s="128" t="e">
        <f t="shared" si="39"/>
        <v>#DIV/0!</v>
      </c>
      <c r="X71" s="443">
        <v>0</v>
      </c>
      <c r="Y71" s="79"/>
      <c r="Z71" s="315" t="e">
        <f t="shared" si="14"/>
        <v>#DIV/0!</v>
      </c>
      <c r="AA71" s="316" t="e">
        <f t="shared" si="40"/>
        <v>#DIV/0!</v>
      </c>
      <c r="AB71" s="317" t="e">
        <f t="shared" si="41"/>
        <v>#DIV/0!</v>
      </c>
      <c r="AC71" s="68" t="e">
        <f>(Y71*Z71+Y72*Z72)*0.012</f>
        <v>#DIV/0!</v>
      </c>
      <c r="AD71" s="410"/>
      <c r="AE71" s="502"/>
      <c r="AF71" s="410"/>
      <c r="AG71" s="426"/>
      <c r="AH71" s="282" t="e">
        <f>AD71+AD72+AF71+AF72-AC71</f>
        <v>#DIV/0!</v>
      </c>
      <c r="AI71" s="4" t="e">
        <f>AH71/(12*(Y71+Y72))*1000</f>
        <v>#DIV/0!</v>
      </c>
      <c r="AJ71" s="5" t="e">
        <f>AI71/AI72</f>
        <v>#DIV/0!</v>
      </c>
      <c r="AK71" s="206">
        <f t="shared" si="35"/>
        <v>0</v>
      </c>
      <c r="AL71" s="8" t="e">
        <f>AD71+AD72+AF71+AF72-(AK71*Z71+AK72*Z72)*0.012</f>
        <v>#DIV/0!</v>
      </c>
      <c r="AM71" s="4" t="e">
        <f>AL71/(12*(AK71+AK72))*1000</f>
        <v>#DIV/0!</v>
      </c>
      <c r="AN71" s="145" t="e">
        <f>AM71/AI72</f>
        <v>#DIV/0!</v>
      </c>
      <c r="AO71" s="149"/>
      <c r="AP71" s="148" t="e">
        <f>(AO71+AO72)/(12*(AK71+AK72))*1000</f>
        <v>#DIV/0!</v>
      </c>
      <c r="AQ71" s="4" t="e">
        <f>(H71+I71+H72+I72)/(12*(D71+D72))*1000+AM71+AP71</f>
        <v>#DIV/0!</v>
      </c>
      <c r="AR71" s="6" t="e">
        <f>(AM71+AP71)/AI72</f>
        <v>#DIV/0!</v>
      </c>
      <c r="AS71" s="143" t="e">
        <f>AQ71/AI72</f>
        <v>#DIV/0!</v>
      </c>
      <c r="AT71" s="382">
        <f t="shared" si="31"/>
        <v>0</v>
      </c>
      <c r="AU71" s="13">
        <f t="shared" si="36"/>
        <v>0</v>
      </c>
      <c r="AV71" s="142"/>
      <c r="AW71" s="14" t="e">
        <f t="shared" si="30"/>
        <v>#DIV/0!</v>
      </c>
      <c r="AX71" s="205"/>
      <c r="AY71" s="186"/>
      <c r="AZ71" s="11" t="e">
        <f>(AT71+AT72+AF71+AF72-AX71-AX72)/((AY71+AY72)*12)</f>
        <v>#DIV/0!</v>
      </c>
      <c r="BB71" s="394">
        <f>IF(AE71+AE72+AG71+AG72-AK71-AK72&lt;0,AE71+AE72+AG71+AG72-AK71-AK72,0)</f>
        <v>0</v>
      </c>
      <c r="BC71" s="394">
        <f t="shared" si="37"/>
        <v>0</v>
      </c>
      <c r="BD71" s="436">
        <f>BC71+BC72</f>
        <v>0</v>
      </c>
      <c r="BE71" s="399">
        <f>IF(AT71+AT72+AF71+AF72-AX71-AX72&lt;0,AT71+AT72+AF71+AF72-AX71-AX72,0)</f>
        <v>0</v>
      </c>
      <c r="BF71" s="404"/>
    </row>
    <row r="72" spans="1:60" ht="13.5" thickBot="1" x14ac:dyDescent="0.25">
      <c r="A72" s="495"/>
      <c r="B72" s="514"/>
      <c r="C72" s="213" t="s">
        <v>12</v>
      </c>
      <c r="D72" s="100"/>
      <c r="E72" s="176"/>
      <c r="F72" s="99"/>
      <c r="G72" s="99"/>
      <c r="H72" s="99"/>
      <c r="I72" s="99"/>
      <c r="J72" s="99"/>
      <c r="K72" s="99"/>
      <c r="L72" s="99"/>
      <c r="M72" s="99"/>
      <c r="N72" s="99"/>
      <c r="O72" s="99"/>
      <c r="P72" s="88">
        <f t="shared" si="32"/>
        <v>0</v>
      </c>
      <c r="Q72" s="157" t="s">
        <v>21</v>
      </c>
      <c r="R72" s="180" t="s">
        <v>21</v>
      </c>
      <c r="S72" s="120" t="s">
        <v>21</v>
      </c>
      <c r="T72" s="131" t="e">
        <f t="shared" si="38"/>
        <v>#DIV/0!</v>
      </c>
      <c r="U72" s="123" t="e">
        <f t="shared" si="33"/>
        <v>#DIV/0!</v>
      </c>
      <c r="V72" s="123" t="e">
        <f t="shared" si="34"/>
        <v>#DIV/0!</v>
      </c>
      <c r="W72" s="126" t="e">
        <f t="shared" si="39"/>
        <v>#DIV/0!</v>
      </c>
      <c r="X72" s="444">
        <v>0</v>
      </c>
      <c r="Y72" s="80"/>
      <c r="Z72" s="318" t="e">
        <f t="shared" si="14"/>
        <v>#DIV/0!</v>
      </c>
      <c r="AA72" s="319" t="e">
        <f t="shared" si="40"/>
        <v>#DIV/0!</v>
      </c>
      <c r="AB72" s="320" t="e">
        <f t="shared" si="41"/>
        <v>#DIV/0!</v>
      </c>
      <c r="AC72" s="136" t="s">
        <v>21</v>
      </c>
      <c r="AD72" s="411"/>
      <c r="AE72" s="419"/>
      <c r="AF72" s="411"/>
      <c r="AG72" s="427"/>
      <c r="AH72" s="283" t="s">
        <v>21</v>
      </c>
      <c r="AI72" s="297" t="e">
        <f>(H71+H72+I71+I72)/(12*(D71+D72))*1000</f>
        <v>#DIV/0!</v>
      </c>
      <c r="AJ72" s="139" t="s">
        <v>21</v>
      </c>
      <c r="AK72" s="140">
        <f t="shared" si="35"/>
        <v>0</v>
      </c>
      <c r="AL72" s="137" t="s">
        <v>21</v>
      </c>
      <c r="AM72" s="138" t="s">
        <v>21</v>
      </c>
      <c r="AN72" s="146" t="s">
        <v>21</v>
      </c>
      <c r="AO72" s="171"/>
      <c r="AP72" s="137" t="s">
        <v>21</v>
      </c>
      <c r="AQ72" s="137" t="s">
        <v>21</v>
      </c>
      <c r="AR72" s="138" t="s">
        <v>21</v>
      </c>
      <c r="AS72" s="144" t="s">
        <v>21</v>
      </c>
      <c r="AT72" s="383">
        <f t="shared" si="31"/>
        <v>0</v>
      </c>
      <c r="AU72" s="56">
        <f t="shared" si="36"/>
        <v>0</v>
      </c>
      <c r="AV72" s="141"/>
      <c r="AW72" s="57" t="e">
        <f t="shared" ref="AW72:AW93" si="42">W72/AV72</f>
        <v>#DIV/0!</v>
      </c>
      <c r="AX72" s="204"/>
      <c r="AY72" s="100"/>
      <c r="AZ72" s="58"/>
      <c r="BB72" s="395"/>
      <c r="BC72" s="395">
        <f t="shared" si="37"/>
        <v>0</v>
      </c>
      <c r="BD72" s="437"/>
      <c r="BE72" s="400"/>
      <c r="BF72" s="404"/>
    </row>
    <row r="73" spans="1:60" x14ac:dyDescent="0.2">
      <c r="A73" s="495"/>
      <c r="B73" s="521"/>
      <c r="C73" s="216" t="s">
        <v>11</v>
      </c>
      <c r="D73" s="186"/>
      <c r="E73" s="175"/>
      <c r="F73" s="98"/>
      <c r="G73" s="98"/>
      <c r="H73" s="98"/>
      <c r="I73" s="98"/>
      <c r="J73" s="98"/>
      <c r="K73" s="98"/>
      <c r="L73" s="98"/>
      <c r="M73" s="98"/>
      <c r="N73" s="98"/>
      <c r="O73" s="98"/>
      <c r="P73" s="91">
        <f t="shared" si="32"/>
        <v>0</v>
      </c>
      <c r="Q73" s="156">
        <f>P73+P74</f>
        <v>0</v>
      </c>
      <c r="R73" s="294"/>
      <c r="S73" s="104">
        <f>Q73-R73</f>
        <v>0</v>
      </c>
      <c r="T73" s="133" t="e">
        <f t="shared" si="38"/>
        <v>#DIV/0!</v>
      </c>
      <c r="U73" s="125" t="e">
        <f t="shared" si="33"/>
        <v>#DIV/0!</v>
      </c>
      <c r="V73" s="125" t="e">
        <f t="shared" si="34"/>
        <v>#DIV/0!</v>
      </c>
      <c r="W73" s="128" t="e">
        <f t="shared" si="39"/>
        <v>#DIV/0!</v>
      </c>
      <c r="X73" s="443">
        <v>0</v>
      </c>
      <c r="Y73" s="79"/>
      <c r="Z73" s="315" t="e">
        <f t="shared" si="14"/>
        <v>#DIV/0!</v>
      </c>
      <c r="AA73" s="316" t="e">
        <f t="shared" si="40"/>
        <v>#DIV/0!</v>
      </c>
      <c r="AB73" s="317" t="e">
        <f t="shared" si="41"/>
        <v>#DIV/0!</v>
      </c>
      <c r="AC73" s="68" t="e">
        <f>(Y73*Z73+Y74*Z74)*0.012</f>
        <v>#DIV/0!</v>
      </c>
      <c r="AD73" s="410"/>
      <c r="AE73" s="502"/>
      <c r="AF73" s="410"/>
      <c r="AG73" s="426"/>
      <c r="AH73" s="282" t="e">
        <f>AD73+AD74+AF73+AF74-AC73</f>
        <v>#DIV/0!</v>
      </c>
      <c r="AI73" s="4" t="e">
        <f>AH73/(12*(Y73+Y74))*1000</f>
        <v>#DIV/0!</v>
      </c>
      <c r="AJ73" s="5" t="e">
        <f>AI73/AI74</f>
        <v>#DIV/0!</v>
      </c>
      <c r="AK73" s="206">
        <f t="shared" si="35"/>
        <v>0</v>
      </c>
      <c r="AL73" s="8" t="e">
        <f>AD73+AD74+AF73+AF74-(AK73*Z73+AK74*Z74)*0.012</f>
        <v>#DIV/0!</v>
      </c>
      <c r="AM73" s="4" t="e">
        <f>AL73/(12*(AK73+AK74))*1000</f>
        <v>#DIV/0!</v>
      </c>
      <c r="AN73" s="145" t="e">
        <f>AM73/AI74</f>
        <v>#DIV/0!</v>
      </c>
      <c r="AO73" s="149"/>
      <c r="AP73" s="148" t="e">
        <f>(AO73+AO74)/(12*(AK73+AK74))*1000</f>
        <v>#DIV/0!</v>
      </c>
      <c r="AQ73" s="4" t="e">
        <f>(H73+I73+H74+I74)/(12*(D73+D74))*1000+AM73+AP73</f>
        <v>#DIV/0!</v>
      </c>
      <c r="AR73" s="6" t="e">
        <f>(AM73+AP73)/AI74</f>
        <v>#DIV/0!</v>
      </c>
      <c r="AS73" s="143" t="e">
        <f>AQ73/AI74</f>
        <v>#DIV/0!</v>
      </c>
      <c r="AT73" s="382">
        <f t="shared" si="31"/>
        <v>0</v>
      </c>
      <c r="AU73" s="13">
        <f t="shared" si="36"/>
        <v>0</v>
      </c>
      <c r="AV73" s="142"/>
      <c r="AW73" s="14" t="e">
        <f t="shared" si="42"/>
        <v>#DIV/0!</v>
      </c>
      <c r="AX73" s="205"/>
      <c r="AY73" s="186"/>
      <c r="AZ73" s="11" t="e">
        <f>(AT73+AT74+AF73+AF74-AX73-AX74)/((AY73+AY74)*12)</f>
        <v>#DIV/0!</v>
      </c>
      <c r="BB73" s="394">
        <f>IF(AE73+AE74+AG73+AG74-AK73-AK74&lt;0,AE73+AE74+AG73+AG74-AK73-AK74,0)</f>
        <v>0</v>
      </c>
      <c r="BC73" s="394">
        <f t="shared" si="37"/>
        <v>0</v>
      </c>
      <c r="BD73" s="436">
        <f>BC73+BC74</f>
        <v>0</v>
      </c>
      <c r="BE73" s="399">
        <f>IF(AT73+AT74+AF73+AF74-AX73-AX74&lt;0,AT73+AT74+AF73+AF74-AX73-AX74,0)</f>
        <v>0</v>
      </c>
      <c r="BF73" s="404"/>
    </row>
    <row r="74" spans="1:60" ht="13.5" thickBot="1" x14ac:dyDescent="0.25">
      <c r="A74" s="495"/>
      <c r="B74" s="514"/>
      <c r="C74" s="213" t="s">
        <v>12</v>
      </c>
      <c r="D74" s="100"/>
      <c r="E74" s="176"/>
      <c r="F74" s="99"/>
      <c r="G74" s="99"/>
      <c r="H74" s="99"/>
      <c r="I74" s="99"/>
      <c r="J74" s="99"/>
      <c r="K74" s="99"/>
      <c r="L74" s="99"/>
      <c r="M74" s="99"/>
      <c r="N74" s="99"/>
      <c r="O74" s="99"/>
      <c r="P74" s="88">
        <f t="shared" si="32"/>
        <v>0</v>
      </c>
      <c r="Q74" s="157" t="s">
        <v>21</v>
      </c>
      <c r="R74" s="180" t="s">
        <v>21</v>
      </c>
      <c r="S74" s="120" t="s">
        <v>21</v>
      </c>
      <c r="T74" s="131" t="e">
        <f t="shared" si="38"/>
        <v>#DIV/0!</v>
      </c>
      <c r="U74" s="123" t="e">
        <f t="shared" si="33"/>
        <v>#DIV/0!</v>
      </c>
      <c r="V74" s="123" t="e">
        <f t="shared" si="34"/>
        <v>#DIV/0!</v>
      </c>
      <c r="W74" s="126" t="e">
        <f t="shared" si="39"/>
        <v>#DIV/0!</v>
      </c>
      <c r="X74" s="444">
        <v>0</v>
      </c>
      <c r="Y74" s="80"/>
      <c r="Z74" s="318" t="e">
        <f t="shared" si="14"/>
        <v>#DIV/0!</v>
      </c>
      <c r="AA74" s="319" t="e">
        <f t="shared" si="40"/>
        <v>#DIV/0!</v>
      </c>
      <c r="AB74" s="320" t="e">
        <f t="shared" si="41"/>
        <v>#DIV/0!</v>
      </c>
      <c r="AC74" s="136" t="s">
        <v>21</v>
      </c>
      <c r="AD74" s="411"/>
      <c r="AE74" s="419"/>
      <c r="AF74" s="411"/>
      <c r="AG74" s="427"/>
      <c r="AH74" s="283" t="s">
        <v>21</v>
      </c>
      <c r="AI74" s="297" t="e">
        <f>(H73+H74+I73+I74)/(12*(D73+D74))*1000</f>
        <v>#DIV/0!</v>
      </c>
      <c r="AJ74" s="139" t="s">
        <v>21</v>
      </c>
      <c r="AK74" s="140">
        <f t="shared" si="35"/>
        <v>0</v>
      </c>
      <c r="AL74" s="137" t="s">
        <v>21</v>
      </c>
      <c r="AM74" s="138" t="s">
        <v>21</v>
      </c>
      <c r="AN74" s="146" t="s">
        <v>21</v>
      </c>
      <c r="AO74" s="171"/>
      <c r="AP74" s="137" t="s">
        <v>21</v>
      </c>
      <c r="AQ74" s="137" t="s">
        <v>21</v>
      </c>
      <c r="AR74" s="138" t="s">
        <v>21</v>
      </c>
      <c r="AS74" s="144" t="s">
        <v>21</v>
      </c>
      <c r="AT74" s="383">
        <f t="shared" si="31"/>
        <v>0</v>
      </c>
      <c r="AU74" s="56">
        <f t="shared" si="36"/>
        <v>0</v>
      </c>
      <c r="AV74" s="141"/>
      <c r="AW74" s="57" t="e">
        <f t="shared" si="42"/>
        <v>#DIV/0!</v>
      </c>
      <c r="AX74" s="204"/>
      <c r="AY74" s="100"/>
      <c r="AZ74" s="58"/>
      <c r="BB74" s="395"/>
      <c r="BC74" s="395">
        <f t="shared" si="37"/>
        <v>0</v>
      </c>
      <c r="BD74" s="437"/>
      <c r="BE74" s="400"/>
      <c r="BF74" s="404"/>
    </row>
    <row r="75" spans="1:60" x14ac:dyDescent="0.2">
      <c r="A75" s="495"/>
      <c r="B75" s="521"/>
      <c r="C75" s="216" t="s">
        <v>11</v>
      </c>
      <c r="D75" s="186"/>
      <c r="E75" s="175"/>
      <c r="F75" s="98"/>
      <c r="G75" s="98"/>
      <c r="H75" s="98"/>
      <c r="I75" s="98"/>
      <c r="J75" s="98"/>
      <c r="K75" s="98"/>
      <c r="L75" s="98"/>
      <c r="M75" s="98"/>
      <c r="N75" s="98"/>
      <c r="O75" s="98"/>
      <c r="P75" s="91">
        <f t="shared" si="32"/>
        <v>0</v>
      </c>
      <c r="Q75" s="156">
        <f>P75+P76</f>
        <v>0</v>
      </c>
      <c r="R75" s="293"/>
      <c r="S75" s="104">
        <f>Q75-R75</f>
        <v>0</v>
      </c>
      <c r="T75" s="133" t="e">
        <f t="shared" si="38"/>
        <v>#DIV/0!</v>
      </c>
      <c r="U75" s="125" t="e">
        <f t="shared" si="33"/>
        <v>#DIV/0!</v>
      </c>
      <c r="V75" s="125" t="e">
        <f t="shared" si="34"/>
        <v>#DIV/0!</v>
      </c>
      <c r="W75" s="128" t="e">
        <f t="shared" si="39"/>
        <v>#DIV/0!</v>
      </c>
      <c r="X75" s="443">
        <v>0</v>
      </c>
      <c r="Y75" s="79"/>
      <c r="Z75" s="315" t="e">
        <f t="shared" si="14"/>
        <v>#DIV/0!</v>
      </c>
      <c r="AA75" s="316" t="e">
        <f t="shared" si="40"/>
        <v>#DIV/0!</v>
      </c>
      <c r="AB75" s="317" t="e">
        <f t="shared" si="41"/>
        <v>#DIV/0!</v>
      </c>
      <c r="AC75" s="68" t="e">
        <f>(Y75*Z75+Y76*Z76)*0.012</f>
        <v>#DIV/0!</v>
      </c>
      <c r="AD75" s="410"/>
      <c r="AE75" s="502"/>
      <c r="AF75" s="410"/>
      <c r="AG75" s="426"/>
      <c r="AH75" s="282" t="e">
        <f>AD75+AD76+AF75+AF76-AC75</f>
        <v>#DIV/0!</v>
      </c>
      <c r="AI75" s="4" t="e">
        <f>AH75/(12*(Y75+Y76))*1000</f>
        <v>#DIV/0!</v>
      </c>
      <c r="AJ75" s="5" t="e">
        <f>AI75/AI76</f>
        <v>#DIV/0!</v>
      </c>
      <c r="AK75" s="206">
        <f t="shared" si="35"/>
        <v>0</v>
      </c>
      <c r="AL75" s="8" t="e">
        <f>AD75+AD76+AF75+AF76-(AK75*Z75+AK76*Z76)*0.012</f>
        <v>#DIV/0!</v>
      </c>
      <c r="AM75" s="4" t="e">
        <f>AL75/(12*(AK75+AK76))*1000</f>
        <v>#DIV/0!</v>
      </c>
      <c r="AN75" s="145" t="e">
        <f>AM75/AI76</f>
        <v>#DIV/0!</v>
      </c>
      <c r="AO75" s="149"/>
      <c r="AP75" s="148" t="e">
        <f>(AO75+AO76)/(12*(AK75+AK76))*1000</f>
        <v>#DIV/0!</v>
      </c>
      <c r="AQ75" s="4" t="e">
        <f>(H75+I75+H76+I76)/(12*(D75+D76))*1000+AM75+AP75</f>
        <v>#DIV/0!</v>
      </c>
      <c r="AR75" s="6" t="e">
        <f>(AM75+AP75)/AI76</f>
        <v>#DIV/0!</v>
      </c>
      <c r="AS75" s="143" t="e">
        <f>AQ75/AI76</f>
        <v>#DIV/0!</v>
      </c>
      <c r="AT75" s="382">
        <f t="shared" si="31"/>
        <v>0</v>
      </c>
      <c r="AU75" s="13">
        <f t="shared" si="36"/>
        <v>0</v>
      </c>
      <c r="AV75" s="142"/>
      <c r="AW75" s="14" t="e">
        <f t="shared" si="42"/>
        <v>#DIV/0!</v>
      </c>
      <c r="AX75" s="205"/>
      <c r="AY75" s="186"/>
      <c r="AZ75" s="11" t="e">
        <f>(AT75+AT76+AF75+AF76-AX75-AX76)/((AY75+AY76)*12)</f>
        <v>#DIV/0!</v>
      </c>
      <c r="BB75" s="394">
        <f>IF(AE75+AE76+AG75+AG76-AK75-AK76&lt;0,AE75+AE76+AG75+AG76-AK75-AK76,0)</f>
        <v>0</v>
      </c>
      <c r="BC75" s="394">
        <f t="shared" si="37"/>
        <v>0</v>
      </c>
      <c r="BD75" s="436">
        <f>BC75+BC76</f>
        <v>0</v>
      </c>
      <c r="BE75" s="399">
        <f>IF(AT75+AT76+AF75+AF76-AX75-AX76&lt;0,AT75+AT76+AF75+AF76-AX75-AX76,0)</f>
        <v>0</v>
      </c>
      <c r="BF75" s="404"/>
    </row>
    <row r="76" spans="1:60" ht="13.5" thickBot="1" x14ac:dyDescent="0.25">
      <c r="A76" s="495"/>
      <c r="B76" s="514"/>
      <c r="C76" s="213" t="s">
        <v>12</v>
      </c>
      <c r="D76" s="100"/>
      <c r="E76" s="176"/>
      <c r="F76" s="99"/>
      <c r="G76" s="99"/>
      <c r="H76" s="99"/>
      <c r="I76" s="99"/>
      <c r="J76" s="99"/>
      <c r="K76" s="99"/>
      <c r="L76" s="99"/>
      <c r="M76" s="99"/>
      <c r="N76" s="99"/>
      <c r="O76" s="99"/>
      <c r="P76" s="88">
        <f t="shared" si="32"/>
        <v>0</v>
      </c>
      <c r="Q76" s="157" t="s">
        <v>21</v>
      </c>
      <c r="R76" s="180" t="s">
        <v>21</v>
      </c>
      <c r="S76" s="120" t="s">
        <v>21</v>
      </c>
      <c r="T76" s="131" t="e">
        <f t="shared" si="38"/>
        <v>#DIV/0!</v>
      </c>
      <c r="U76" s="123" t="e">
        <f t="shared" si="33"/>
        <v>#DIV/0!</v>
      </c>
      <c r="V76" s="123" t="e">
        <f t="shared" si="34"/>
        <v>#DIV/0!</v>
      </c>
      <c r="W76" s="126" t="e">
        <f t="shared" si="39"/>
        <v>#DIV/0!</v>
      </c>
      <c r="X76" s="444">
        <v>0</v>
      </c>
      <c r="Y76" s="80"/>
      <c r="Z76" s="318" t="e">
        <f t="shared" si="14"/>
        <v>#DIV/0!</v>
      </c>
      <c r="AA76" s="319" t="e">
        <f t="shared" si="40"/>
        <v>#DIV/0!</v>
      </c>
      <c r="AB76" s="320" t="e">
        <f t="shared" si="41"/>
        <v>#DIV/0!</v>
      </c>
      <c r="AC76" s="136" t="s">
        <v>21</v>
      </c>
      <c r="AD76" s="411"/>
      <c r="AE76" s="419"/>
      <c r="AF76" s="411"/>
      <c r="AG76" s="427"/>
      <c r="AH76" s="283" t="s">
        <v>21</v>
      </c>
      <c r="AI76" s="297" t="e">
        <f>(H75+H76+I75+I76)/(12*(D75+D76))*1000</f>
        <v>#DIV/0!</v>
      </c>
      <c r="AJ76" s="139" t="s">
        <v>21</v>
      </c>
      <c r="AK76" s="140">
        <f t="shared" si="35"/>
        <v>0</v>
      </c>
      <c r="AL76" s="137" t="s">
        <v>21</v>
      </c>
      <c r="AM76" s="138" t="s">
        <v>21</v>
      </c>
      <c r="AN76" s="146" t="s">
        <v>21</v>
      </c>
      <c r="AO76" s="171"/>
      <c r="AP76" s="137" t="s">
        <v>21</v>
      </c>
      <c r="AQ76" s="137" t="s">
        <v>21</v>
      </c>
      <c r="AR76" s="138" t="s">
        <v>21</v>
      </c>
      <c r="AS76" s="144" t="s">
        <v>21</v>
      </c>
      <c r="AT76" s="383">
        <f t="shared" si="31"/>
        <v>0</v>
      </c>
      <c r="AU76" s="56">
        <f t="shared" si="36"/>
        <v>0</v>
      </c>
      <c r="AV76" s="141"/>
      <c r="AW76" s="57" t="e">
        <f t="shared" si="42"/>
        <v>#DIV/0!</v>
      </c>
      <c r="AX76" s="204"/>
      <c r="AY76" s="100"/>
      <c r="AZ76" s="58"/>
      <c r="BB76" s="395"/>
      <c r="BC76" s="395">
        <f t="shared" si="37"/>
        <v>0</v>
      </c>
      <c r="BD76" s="437"/>
      <c r="BE76" s="400"/>
      <c r="BF76" s="404"/>
    </row>
    <row r="77" spans="1:60" x14ac:dyDescent="0.2">
      <c r="A77" s="495"/>
      <c r="B77" s="521"/>
      <c r="C77" s="216" t="s">
        <v>11</v>
      </c>
      <c r="D77" s="186"/>
      <c r="E77" s="175"/>
      <c r="F77" s="98"/>
      <c r="G77" s="98"/>
      <c r="H77" s="98"/>
      <c r="I77" s="98"/>
      <c r="J77" s="98"/>
      <c r="K77" s="98"/>
      <c r="L77" s="98"/>
      <c r="M77" s="98"/>
      <c r="N77" s="98"/>
      <c r="O77" s="98"/>
      <c r="P77" s="87">
        <f t="shared" si="32"/>
        <v>0</v>
      </c>
      <c r="Q77" s="156">
        <f>P77+P78</f>
        <v>0</v>
      </c>
      <c r="R77" s="293"/>
      <c r="S77" s="104">
        <f>Q77-R77</f>
        <v>0</v>
      </c>
      <c r="T77" s="133" t="e">
        <f t="shared" si="38"/>
        <v>#DIV/0!</v>
      </c>
      <c r="U77" s="125" t="e">
        <f t="shared" si="33"/>
        <v>#DIV/0!</v>
      </c>
      <c r="V77" s="125" t="e">
        <f t="shared" si="34"/>
        <v>#DIV/0!</v>
      </c>
      <c r="W77" s="128" t="e">
        <f t="shared" si="39"/>
        <v>#DIV/0!</v>
      </c>
      <c r="X77" s="443">
        <v>0</v>
      </c>
      <c r="Y77" s="327"/>
      <c r="Z77" s="315" t="e">
        <f t="shared" si="14"/>
        <v>#DIV/0!</v>
      </c>
      <c r="AA77" s="316" t="e">
        <f t="shared" si="40"/>
        <v>#DIV/0!</v>
      </c>
      <c r="AB77" s="317" t="e">
        <f t="shared" si="41"/>
        <v>#DIV/0!</v>
      </c>
      <c r="AC77" s="68" t="e">
        <f>(Y77*Z77+Y78*Z78)*0.012</f>
        <v>#DIV/0!</v>
      </c>
      <c r="AD77" s="410"/>
      <c r="AE77" s="502"/>
      <c r="AF77" s="410"/>
      <c r="AG77" s="426"/>
      <c r="AH77" s="282" t="e">
        <f>AD77+AD78+AF77+AF78-AC77</f>
        <v>#DIV/0!</v>
      </c>
      <c r="AI77" s="4" t="e">
        <f>AH77/(12*(Y77+Y78))*1000</f>
        <v>#DIV/0!</v>
      </c>
      <c r="AJ77" s="5" t="e">
        <f>AI77/AI78</f>
        <v>#DIV/0!</v>
      </c>
      <c r="AK77" s="206">
        <f t="shared" si="35"/>
        <v>0</v>
      </c>
      <c r="AL77" s="8" t="e">
        <f>AD77+AD78+AF77+AF78-(AK77*Z77+AK78*Z78)*0.012</f>
        <v>#DIV/0!</v>
      </c>
      <c r="AM77" s="4" t="e">
        <f>AL77/(12*(AK77+AK78))*1000</f>
        <v>#DIV/0!</v>
      </c>
      <c r="AN77" s="145" t="e">
        <f>AM77/AI78</f>
        <v>#DIV/0!</v>
      </c>
      <c r="AO77" s="149"/>
      <c r="AP77" s="148" t="e">
        <f>(AO77+AO78)/(12*(AK77+AK78))*1000</f>
        <v>#DIV/0!</v>
      </c>
      <c r="AQ77" s="4" t="e">
        <f>(H77+I77+H78+I78)/(12*(D77+D78))*1000+AM77+AP77</f>
        <v>#DIV/0!</v>
      </c>
      <c r="AR77" s="6" t="e">
        <f>(AM77+AP77)/AI78</f>
        <v>#DIV/0!</v>
      </c>
      <c r="AS77" s="143" t="e">
        <f>AQ77/AI78</f>
        <v>#DIV/0!</v>
      </c>
      <c r="AT77" s="382">
        <f t="shared" si="31"/>
        <v>0</v>
      </c>
      <c r="AU77" s="13">
        <f t="shared" si="36"/>
        <v>0</v>
      </c>
      <c r="AV77" s="142"/>
      <c r="AW77" s="14" t="e">
        <f t="shared" si="42"/>
        <v>#DIV/0!</v>
      </c>
      <c r="AX77" s="97"/>
      <c r="AY77" s="186"/>
      <c r="AZ77" s="11" t="e">
        <f>(AT77+AT78+AF77+AF78-AX77-AX78)/((AY77+AY78)*12)</f>
        <v>#DIV/0!</v>
      </c>
      <c r="BB77" s="394">
        <f>IF(AE77+AE78+AG77+AG78-AK77-AK78&lt;0,AE77+AE78+AG77+AG78-AK77-AK78,0)</f>
        <v>0</v>
      </c>
      <c r="BC77" s="394">
        <f t="shared" si="37"/>
        <v>0</v>
      </c>
      <c r="BD77" s="436">
        <f>BC77+BC78</f>
        <v>0</v>
      </c>
      <c r="BE77" s="399">
        <f>IF(AT77+AT78+AF77+AF78-AX77-AX78&lt;0,AT77+AT78+AF77+AF78-AX77-AX78,0)</f>
        <v>0</v>
      </c>
      <c r="BF77" s="404"/>
    </row>
    <row r="78" spans="1:60" ht="13.5" thickBot="1" x14ac:dyDescent="0.25">
      <c r="A78" s="495"/>
      <c r="B78" s="514"/>
      <c r="C78" s="213" t="s">
        <v>12</v>
      </c>
      <c r="D78" s="100"/>
      <c r="E78" s="176"/>
      <c r="F78" s="99"/>
      <c r="G78" s="99"/>
      <c r="H78" s="99"/>
      <c r="I78" s="99"/>
      <c r="J78" s="99"/>
      <c r="K78" s="99"/>
      <c r="L78" s="99"/>
      <c r="M78" s="99"/>
      <c r="N78" s="99"/>
      <c r="O78" s="99"/>
      <c r="P78" s="88">
        <f t="shared" si="32"/>
        <v>0</v>
      </c>
      <c r="Q78" s="157" t="s">
        <v>21</v>
      </c>
      <c r="R78" s="180" t="s">
        <v>21</v>
      </c>
      <c r="S78" s="120" t="s">
        <v>21</v>
      </c>
      <c r="T78" s="131" t="e">
        <f t="shared" si="38"/>
        <v>#DIV/0!</v>
      </c>
      <c r="U78" s="123" t="e">
        <f t="shared" si="33"/>
        <v>#DIV/0!</v>
      </c>
      <c r="V78" s="123" t="e">
        <f t="shared" si="34"/>
        <v>#DIV/0!</v>
      </c>
      <c r="W78" s="126" t="e">
        <f t="shared" si="39"/>
        <v>#DIV/0!</v>
      </c>
      <c r="X78" s="444">
        <v>0</v>
      </c>
      <c r="Y78" s="328"/>
      <c r="Z78" s="318" t="e">
        <f t="shared" ref="Z78:Z141" si="43">T78*(1+X78)</f>
        <v>#DIV/0!</v>
      </c>
      <c r="AA78" s="319" t="e">
        <f t="shared" si="40"/>
        <v>#DIV/0!</v>
      </c>
      <c r="AB78" s="320" t="e">
        <f t="shared" si="41"/>
        <v>#DIV/0!</v>
      </c>
      <c r="AC78" s="136" t="s">
        <v>21</v>
      </c>
      <c r="AD78" s="411"/>
      <c r="AE78" s="419"/>
      <c r="AF78" s="411"/>
      <c r="AG78" s="427"/>
      <c r="AH78" s="283" t="s">
        <v>21</v>
      </c>
      <c r="AI78" s="297" t="e">
        <f>(H77+H78+I77+I78)/(12*(D77+D78))*1000</f>
        <v>#DIV/0!</v>
      </c>
      <c r="AJ78" s="139" t="s">
        <v>21</v>
      </c>
      <c r="AK78" s="140">
        <f t="shared" si="35"/>
        <v>0</v>
      </c>
      <c r="AL78" s="137" t="s">
        <v>21</v>
      </c>
      <c r="AM78" s="138" t="s">
        <v>21</v>
      </c>
      <c r="AN78" s="146" t="s">
        <v>21</v>
      </c>
      <c r="AO78" s="171"/>
      <c r="AP78" s="137" t="s">
        <v>21</v>
      </c>
      <c r="AQ78" s="137" t="s">
        <v>21</v>
      </c>
      <c r="AR78" s="138" t="s">
        <v>21</v>
      </c>
      <c r="AS78" s="144" t="s">
        <v>21</v>
      </c>
      <c r="AT78" s="383">
        <f t="shared" si="31"/>
        <v>0</v>
      </c>
      <c r="AU78" s="56">
        <f t="shared" si="36"/>
        <v>0</v>
      </c>
      <c r="AV78" s="141"/>
      <c r="AW78" s="57" t="e">
        <f t="shared" si="42"/>
        <v>#DIV/0!</v>
      </c>
      <c r="AX78" s="204"/>
      <c r="AY78" s="100"/>
      <c r="AZ78" s="58"/>
      <c r="BB78" s="395"/>
      <c r="BC78" s="395">
        <f t="shared" si="37"/>
        <v>0</v>
      </c>
      <c r="BD78" s="437"/>
      <c r="BE78" s="400"/>
      <c r="BF78" s="404"/>
    </row>
    <row r="79" spans="1:60" x14ac:dyDescent="0.2">
      <c r="A79" s="495"/>
      <c r="B79" s="521"/>
      <c r="C79" s="216" t="s">
        <v>11</v>
      </c>
      <c r="D79" s="186"/>
      <c r="E79" s="175"/>
      <c r="F79" s="98"/>
      <c r="G79" s="98"/>
      <c r="H79" s="98"/>
      <c r="I79" s="98"/>
      <c r="J79" s="98"/>
      <c r="K79" s="98"/>
      <c r="L79" s="98"/>
      <c r="M79" s="98"/>
      <c r="N79" s="98"/>
      <c r="O79" s="98"/>
      <c r="P79" s="87">
        <f t="shared" si="32"/>
        <v>0</v>
      </c>
      <c r="Q79" s="156">
        <f>P79+P80</f>
        <v>0</v>
      </c>
      <c r="R79" s="293"/>
      <c r="S79" s="104">
        <f>Q79-R79</f>
        <v>0</v>
      </c>
      <c r="T79" s="133" t="e">
        <f t="shared" si="38"/>
        <v>#DIV/0!</v>
      </c>
      <c r="U79" s="125" t="e">
        <f t="shared" si="33"/>
        <v>#DIV/0!</v>
      </c>
      <c r="V79" s="125" t="e">
        <f t="shared" si="34"/>
        <v>#DIV/0!</v>
      </c>
      <c r="W79" s="128" t="e">
        <f t="shared" si="39"/>
        <v>#DIV/0!</v>
      </c>
      <c r="X79" s="443">
        <v>0</v>
      </c>
      <c r="Y79" s="79"/>
      <c r="Z79" s="315" t="e">
        <f t="shared" si="43"/>
        <v>#DIV/0!</v>
      </c>
      <c r="AA79" s="316" t="e">
        <f t="shared" si="40"/>
        <v>#DIV/0!</v>
      </c>
      <c r="AB79" s="317" t="e">
        <f t="shared" si="41"/>
        <v>#DIV/0!</v>
      </c>
      <c r="AC79" s="68" t="e">
        <f>(Y79*Z79+Y80*Z80)*0.012</f>
        <v>#DIV/0!</v>
      </c>
      <c r="AD79" s="410"/>
      <c r="AE79" s="502"/>
      <c r="AF79" s="410"/>
      <c r="AG79" s="426"/>
      <c r="AH79" s="282" t="e">
        <f>AD79+AD80+AF79+AF80-AC79</f>
        <v>#DIV/0!</v>
      </c>
      <c r="AI79" s="4" t="e">
        <f>AH79/(12*(Y79+Y80))*1000</f>
        <v>#DIV/0!</v>
      </c>
      <c r="AJ79" s="5" t="e">
        <f>AI79/AI80</f>
        <v>#DIV/0!</v>
      </c>
      <c r="AK79" s="206">
        <f t="shared" si="35"/>
        <v>0</v>
      </c>
      <c r="AL79" s="8" t="e">
        <f>AD79+AD80+AF79+AF80-(AK79*Z79+AK80*Z80)*0.012</f>
        <v>#DIV/0!</v>
      </c>
      <c r="AM79" s="4" t="e">
        <f>AL79/(12*(AK79+AK80))*1000</f>
        <v>#DIV/0!</v>
      </c>
      <c r="AN79" s="145" t="e">
        <f>AM79/AI80</f>
        <v>#DIV/0!</v>
      </c>
      <c r="AO79" s="149"/>
      <c r="AP79" s="148" t="e">
        <f>(AO79+AO80)/(12*(AK79+AK80))*1000</f>
        <v>#DIV/0!</v>
      </c>
      <c r="AQ79" s="4" t="e">
        <f>(H79+I79+H80+I80)/(12*(D79+D80))*1000+AM79+AP79</f>
        <v>#DIV/0!</v>
      </c>
      <c r="AR79" s="6" t="e">
        <f>(AM79+AP79)/AI80</f>
        <v>#DIV/0!</v>
      </c>
      <c r="AS79" s="143" t="e">
        <f>AQ79/AI80</f>
        <v>#DIV/0!</v>
      </c>
      <c r="AT79" s="382">
        <f t="shared" si="31"/>
        <v>0</v>
      </c>
      <c r="AU79" s="13">
        <f t="shared" si="36"/>
        <v>0</v>
      </c>
      <c r="AV79" s="142"/>
      <c r="AW79" s="14" t="e">
        <f t="shared" si="42"/>
        <v>#DIV/0!</v>
      </c>
      <c r="AX79" s="97"/>
      <c r="AY79" s="186"/>
      <c r="AZ79" s="11" t="e">
        <f>(AT79+AT80+AF79+AF80-AX79-AX80)/((AY79+AY80)*12)</f>
        <v>#DIV/0!</v>
      </c>
      <c r="BB79" s="394">
        <f>IF(AE79+AE80+AG79+AG80-AK79-AK80&lt;0,AE79+AE80+AG79+AG80-AK79-AK80,0)</f>
        <v>0</v>
      </c>
      <c r="BC79" s="394">
        <f t="shared" si="37"/>
        <v>0</v>
      </c>
      <c r="BD79" s="436">
        <f>BC79+BC80</f>
        <v>0</v>
      </c>
      <c r="BE79" s="399">
        <f>IF(AT79+AT80+AF79+AF80-AX79-AX80&lt;0,AT79+AT80+AF79+AF80-AX79-AX80,0)</f>
        <v>0</v>
      </c>
      <c r="BF79" s="404"/>
    </row>
    <row r="80" spans="1:60" ht="13.5" thickBot="1" x14ac:dyDescent="0.25">
      <c r="A80" s="495"/>
      <c r="B80" s="514"/>
      <c r="C80" s="213" t="s">
        <v>12</v>
      </c>
      <c r="D80" s="100"/>
      <c r="E80" s="176"/>
      <c r="F80" s="99"/>
      <c r="G80" s="99"/>
      <c r="H80" s="99"/>
      <c r="I80" s="99"/>
      <c r="J80" s="99"/>
      <c r="K80" s="99"/>
      <c r="L80" s="99"/>
      <c r="M80" s="99"/>
      <c r="N80" s="99"/>
      <c r="O80" s="99"/>
      <c r="P80" s="88">
        <f t="shared" si="32"/>
        <v>0</v>
      </c>
      <c r="Q80" s="157" t="s">
        <v>21</v>
      </c>
      <c r="R80" s="180" t="s">
        <v>21</v>
      </c>
      <c r="S80" s="120" t="s">
        <v>21</v>
      </c>
      <c r="T80" s="131" t="e">
        <f t="shared" si="38"/>
        <v>#DIV/0!</v>
      </c>
      <c r="U80" s="123" t="e">
        <f t="shared" si="33"/>
        <v>#DIV/0!</v>
      </c>
      <c r="V80" s="123" t="e">
        <f t="shared" si="34"/>
        <v>#DIV/0!</v>
      </c>
      <c r="W80" s="126" t="e">
        <f t="shared" si="39"/>
        <v>#DIV/0!</v>
      </c>
      <c r="X80" s="444">
        <v>0</v>
      </c>
      <c r="Y80" s="80"/>
      <c r="Z80" s="318" t="e">
        <f t="shared" si="43"/>
        <v>#DIV/0!</v>
      </c>
      <c r="AA80" s="319" t="e">
        <f t="shared" si="40"/>
        <v>#DIV/0!</v>
      </c>
      <c r="AB80" s="320" t="e">
        <f t="shared" si="41"/>
        <v>#DIV/0!</v>
      </c>
      <c r="AC80" s="136" t="s">
        <v>21</v>
      </c>
      <c r="AD80" s="411"/>
      <c r="AE80" s="419"/>
      <c r="AF80" s="411"/>
      <c r="AG80" s="427"/>
      <c r="AH80" s="283" t="s">
        <v>21</v>
      </c>
      <c r="AI80" s="297" t="e">
        <f>(H79+H80+I79+I80)/(12*(D79+D80))*1000</f>
        <v>#DIV/0!</v>
      </c>
      <c r="AJ80" s="139" t="s">
        <v>21</v>
      </c>
      <c r="AK80" s="140">
        <f t="shared" si="35"/>
        <v>0</v>
      </c>
      <c r="AL80" s="137" t="s">
        <v>21</v>
      </c>
      <c r="AM80" s="138" t="s">
        <v>21</v>
      </c>
      <c r="AN80" s="146" t="s">
        <v>21</v>
      </c>
      <c r="AO80" s="171"/>
      <c r="AP80" s="137" t="s">
        <v>21</v>
      </c>
      <c r="AQ80" s="137" t="s">
        <v>21</v>
      </c>
      <c r="AR80" s="138" t="s">
        <v>21</v>
      </c>
      <c r="AS80" s="144" t="s">
        <v>21</v>
      </c>
      <c r="AT80" s="383">
        <f t="shared" si="31"/>
        <v>0</v>
      </c>
      <c r="AU80" s="56">
        <f t="shared" si="36"/>
        <v>0</v>
      </c>
      <c r="AV80" s="141"/>
      <c r="AW80" s="57" t="e">
        <f t="shared" si="42"/>
        <v>#DIV/0!</v>
      </c>
      <c r="AX80" s="64"/>
      <c r="AY80" s="100"/>
      <c r="AZ80" s="58"/>
      <c r="BB80" s="395"/>
      <c r="BC80" s="395">
        <f t="shared" si="37"/>
        <v>0</v>
      </c>
      <c r="BD80" s="437"/>
      <c r="BE80" s="400"/>
      <c r="BF80" s="404"/>
    </row>
    <row r="81" spans="1:58" x14ac:dyDescent="0.2">
      <c r="A81" s="495"/>
      <c r="B81" s="521"/>
      <c r="C81" s="216" t="s">
        <v>11</v>
      </c>
      <c r="D81" s="186"/>
      <c r="E81" s="175"/>
      <c r="F81" s="98"/>
      <c r="G81" s="98"/>
      <c r="H81" s="98"/>
      <c r="I81" s="98"/>
      <c r="J81" s="98"/>
      <c r="K81" s="98"/>
      <c r="L81" s="98"/>
      <c r="M81" s="98"/>
      <c r="N81" s="98"/>
      <c r="O81" s="98"/>
      <c r="P81" s="87">
        <f t="shared" si="32"/>
        <v>0</v>
      </c>
      <c r="Q81" s="156">
        <f>P81+P82</f>
        <v>0</v>
      </c>
      <c r="R81" s="293"/>
      <c r="S81" s="104">
        <f>Q81-R81</f>
        <v>0</v>
      </c>
      <c r="T81" s="133" t="e">
        <f t="shared" si="38"/>
        <v>#DIV/0!</v>
      </c>
      <c r="U81" s="125" t="e">
        <f t="shared" si="33"/>
        <v>#DIV/0!</v>
      </c>
      <c r="V81" s="125" t="e">
        <f t="shared" si="34"/>
        <v>#DIV/0!</v>
      </c>
      <c r="W81" s="128" t="e">
        <f t="shared" si="39"/>
        <v>#DIV/0!</v>
      </c>
      <c r="X81" s="443">
        <v>0</v>
      </c>
      <c r="Y81" s="79"/>
      <c r="Z81" s="315" t="e">
        <f t="shared" si="43"/>
        <v>#DIV/0!</v>
      </c>
      <c r="AA81" s="316" t="e">
        <f t="shared" si="40"/>
        <v>#DIV/0!</v>
      </c>
      <c r="AB81" s="317" t="e">
        <f t="shared" si="41"/>
        <v>#DIV/0!</v>
      </c>
      <c r="AC81" s="68" t="e">
        <f>(Y81*Z81+Y82*Z82)*0.012</f>
        <v>#DIV/0!</v>
      </c>
      <c r="AD81" s="410"/>
      <c r="AE81" s="503"/>
      <c r="AF81" s="410"/>
      <c r="AG81" s="426"/>
      <c r="AH81" s="282" t="e">
        <f>AD81+AD82+AF81+AF82-AC81</f>
        <v>#DIV/0!</v>
      </c>
      <c r="AI81" s="4" t="e">
        <f>AH81/(12*(Y81+Y82))*1000</f>
        <v>#DIV/0!</v>
      </c>
      <c r="AJ81" s="5" t="e">
        <f>AI81/AI82</f>
        <v>#DIV/0!</v>
      </c>
      <c r="AK81" s="206">
        <f t="shared" si="35"/>
        <v>0</v>
      </c>
      <c r="AL81" s="8" t="e">
        <f>AD81+AD82+AF81+AF82-(AK81*Z81+AK82*Z82)*0.012</f>
        <v>#DIV/0!</v>
      </c>
      <c r="AM81" s="4" t="e">
        <f>AL81/(12*(AK81+AK82))*1000</f>
        <v>#DIV/0!</v>
      </c>
      <c r="AN81" s="145" t="e">
        <f>AM81/AI82</f>
        <v>#DIV/0!</v>
      </c>
      <c r="AO81" s="149"/>
      <c r="AP81" s="148" t="e">
        <f>(AO81+AO82)/(12*(AK81+AK82))*1000</f>
        <v>#DIV/0!</v>
      </c>
      <c r="AQ81" s="4" t="e">
        <f>(H81+I81+H82+I82)/(12*(D81+D82))*1000+AM81+AP81</f>
        <v>#DIV/0!</v>
      </c>
      <c r="AR81" s="6" t="e">
        <f>(AM81+AP81)/AI82</f>
        <v>#DIV/0!</v>
      </c>
      <c r="AS81" s="143" t="e">
        <f>AQ81/AI82</f>
        <v>#DIV/0!</v>
      </c>
      <c r="AT81" s="382">
        <f t="shared" si="31"/>
        <v>0</v>
      </c>
      <c r="AU81" s="13">
        <f t="shared" si="36"/>
        <v>0</v>
      </c>
      <c r="AV81" s="142"/>
      <c r="AW81" s="14" t="e">
        <f t="shared" si="42"/>
        <v>#DIV/0!</v>
      </c>
      <c r="AX81" s="97"/>
      <c r="AY81" s="186"/>
      <c r="AZ81" s="11" t="e">
        <f>(AT81+AT82+AF81+AF82-AX81-AX82)/((AY81+AY82)*12)</f>
        <v>#DIV/0!</v>
      </c>
      <c r="BB81" s="394">
        <f>IF(AE81+AE82+AG81+AG82-AK81-AK82&lt;0,AE81+AE82+AG81+AG82-AK81-AK82,0)</f>
        <v>0</v>
      </c>
      <c r="BC81" s="394">
        <f t="shared" si="37"/>
        <v>0</v>
      </c>
      <c r="BD81" s="436">
        <f>BC81+BC82</f>
        <v>0</v>
      </c>
      <c r="BE81" s="399">
        <f>IF(AT81+AT82+AF81+AF82-AX81-AX82&lt;0,AT81+AT82+AF81+AF82-AX81-AX82,0)</f>
        <v>0</v>
      </c>
      <c r="BF81" s="404"/>
    </row>
    <row r="82" spans="1:58" ht="15.75" customHeight="1" thickBot="1" x14ac:dyDescent="0.25">
      <c r="A82" s="495"/>
      <c r="B82" s="514"/>
      <c r="C82" s="213" t="s">
        <v>12</v>
      </c>
      <c r="D82" s="100"/>
      <c r="E82" s="176"/>
      <c r="F82" s="99"/>
      <c r="G82" s="99"/>
      <c r="H82" s="99"/>
      <c r="I82" s="99"/>
      <c r="J82" s="99"/>
      <c r="K82" s="99"/>
      <c r="L82" s="99"/>
      <c r="M82" s="99"/>
      <c r="N82" s="99"/>
      <c r="O82" s="99"/>
      <c r="P82" s="88">
        <f t="shared" si="32"/>
        <v>0</v>
      </c>
      <c r="Q82" s="157" t="s">
        <v>21</v>
      </c>
      <c r="R82" s="180" t="s">
        <v>21</v>
      </c>
      <c r="S82" s="120" t="s">
        <v>21</v>
      </c>
      <c r="T82" s="131" t="e">
        <f t="shared" si="38"/>
        <v>#DIV/0!</v>
      </c>
      <c r="U82" s="123" t="e">
        <f t="shared" si="33"/>
        <v>#DIV/0!</v>
      </c>
      <c r="V82" s="123" t="e">
        <f t="shared" si="34"/>
        <v>#DIV/0!</v>
      </c>
      <c r="W82" s="126" t="e">
        <f t="shared" si="39"/>
        <v>#DIV/0!</v>
      </c>
      <c r="X82" s="444">
        <v>0</v>
      </c>
      <c r="Y82" s="80"/>
      <c r="Z82" s="318" t="e">
        <f t="shared" si="43"/>
        <v>#DIV/0!</v>
      </c>
      <c r="AA82" s="319" t="e">
        <f t="shared" si="40"/>
        <v>#DIV/0!</v>
      </c>
      <c r="AB82" s="320" t="e">
        <f t="shared" si="41"/>
        <v>#DIV/0!</v>
      </c>
      <c r="AC82" s="136" t="s">
        <v>21</v>
      </c>
      <c r="AD82" s="411"/>
      <c r="AE82" s="419"/>
      <c r="AF82" s="411"/>
      <c r="AG82" s="427"/>
      <c r="AH82" s="283" t="s">
        <v>21</v>
      </c>
      <c r="AI82" s="297" t="e">
        <f>(H81+H82+I81+I82)/(12*(D81+D82))*1000</f>
        <v>#DIV/0!</v>
      </c>
      <c r="AJ82" s="139" t="s">
        <v>21</v>
      </c>
      <c r="AK82" s="140">
        <f t="shared" si="35"/>
        <v>0</v>
      </c>
      <c r="AL82" s="137" t="s">
        <v>21</v>
      </c>
      <c r="AM82" s="138" t="s">
        <v>21</v>
      </c>
      <c r="AN82" s="146" t="s">
        <v>21</v>
      </c>
      <c r="AO82" s="171"/>
      <c r="AP82" s="137" t="s">
        <v>21</v>
      </c>
      <c r="AQ82" s="137" t="s">
        <v>21</v>
      </c>
      <c r="AR82" s="138" t="s">
        <v>21</v>
      </c>
      <c r="AS82" s="144" t="s">
        <v>21</v>
      </c>
      <c r="AT82" s="383">
        <f t="shared" si="31"/>
        <v>0</v>
      </c>
      <c r="AU82" s="56">
        <f t="shared" si="36"/>
        <v>0</v>
      </c>
      <c r="AV82" s="141"/>
      <c r="AW82" s="57" t="e">
        <f t="shared" si="42"/>
        <v>#DIV/0!</v>
      </c>
      <c r="AX82" s="64"/>
      <c r="AY82" s="100"/>
      <c r="AZ82" s="58"/>
      <c r="BB82" s="395"/>
      <c r="BC82" s="395">
        <f t="shared" si="37"/>
        <v>0</v>
      </c>
      <c r="BD82" s="437"/>
      <c r="BE82" s="400"/>
      <c r="BF82" s="404"/>
    </row>
    <row r="83" spans="1:58" x14ac:dyDescent="0.2">
      <c r="A83" s="495"/>
      <c r="B83" s="521"/>
      <c r="C83" s="216" t="s">
        <v>11</v>
      </c>
      <c r="D83" s="186"/>
      <c r="E83" s="175"/>
      <c r="F83" s="98"/>
      <c r="G83" s="98"/>
      <c r="H83" s="98"/>
      <c r="I83" s="98"/>
      <c r="J83" s="98"/>
      <c r="K83" s="98"/>
      <c r="L83" s="98"/>
      <c r="M83" s="98"/>
      <c r="N83" s="98"/>
      <c r="O83" s="98"/>
      <c r="P83" s="91">
        <f t="shared" si="32"/>
        <v>0</v>
      </c>
      <c r="Q83" s="156">
        <f>P83+P84</f>
        <v>0</v>
      </c>
      <c r="R83" s="293"/>
      <c r="S83" s="104">
        <f>Q83-R83</f>
        <v>0</v>
      </c>
      <c r="T83" s="133" t="e">
        <f t="shared" si="38"/>
        <v>#DIV/0!</v>
      </c>
      <c r="U83" s="125" t="e">
        <f t="shared" si="33"/>
        <v>#DIV/0!</v>
      </c>
      <c r="V83" s="125" t="e">
        <f t="shared" si="34"/>
        <v>#DIV/0!</v>
      </c>
      <c r="W83" s="128" t="e">
        <f t="shared" si="39"/>
        <v>#DIV/0!</v>
      </c>
      <c r="X83" s="443">
        <v>0</v>
      </c>
      <c r="Y83" s="79"/>
      <c r="Z83" s="315" t="e">
        <f t="shared" si="43"/>
        <v>#DIV/0!</v>
      </c>
      <c r="AA83" s="316" t="e">
        <f t="shared" si="40"/>
        <v>#DIV/0!</v>
      </c>
      <c r="AB83" s="317" t="e">
        <f t="shared" si="41"/>
        <v>#DIV/0!</v>
      </c>
      <c r="AC83" s="68" t="e">
        <f>(Y83*Z83+Y84*Z84)*0.012</f>
        <v>#DIV/0!</v>
      </c>
      <c r="AD83" s="410"/>
      <c r="AE83" s="502"/>
      <c r="AF83" s="410"/>
      <c r="AG83" s="426"/>
      <c r="AH83" s="282" t="e">
        <f>AD83+AD84+AF83+AF84-AC83</f>
        <v>#DIV/0!</v>
      </c>
      <c r="AI83" s="4" t="e">
        <f>AH83/(12*(Y83+Y84))*1000</f>
        <v>#DIV/0!</v>
      </c>
      <c r="AJ83" s="5" t="e">
        <f>AI83/AI84</f>
        <v>#DIV/0!</v>
      </c>
      <c r="AK83" s="206">
        <f t="shared" si="35"/>
        <v>0</v>
      </c>
      <c r="AL83" s="8" t="e">
        <f>AD83+AD84+AF83+AF84-(AK83*Z83+AK84*Z84)*0.012</f>
        <v>#DIV/0!</v>
      </c>
      <c r="AM83" s="4" t="e">
        <f>AL83/(12*(AK83+AK84))*1000</f>
        <v>#DIV/0!</v>
      </c>
      <c r="AN83" s="145" t="e">
        <f>AM83/AI84</f>
        <v>#DIV/0!</v>
      </c>
      <c r="AO83" s="149"/>
      <c r="AP83" s="148" t="e">
        <f>(AO83+AO84)/(12*(AK83+AK84))*1000</f>
        <v>#DIV/0!</v>
      </c>
      <c r="AQ83" s="4" t="e">
        <f>(H83+I83+H84+I84)/(12*(D83+D84))*1000+AM83+AP83</f>
        <v>#DIV/0!</v>
      </c>
      <c r="AR83" s="6" t="e">
        <f>(AM83+AP83)/AI84</f>
        <v>#DIV/0!</v>
      </c>
      <c r="AS83" s="143" t="e">
        <f>AQ83/AI84</f>
        <v>#DIV/0!</v>
      </c>
      <c r="AT83" s="382">
        <f>AD83+AO83</f>
        <v>0</v>
      </c>
      <c r="AU83" s="13">
        <f t="shared" si="36"/>
        <v>0</v>
      </c>
      <c r="AV83" s="142"/>
      <c r="AW83" s="14" t="e">
        <f t="shared" si="42"/>
        <v>#DIV/0!</v>
      </c>
      <c r="AX83" s="97"/>
      <c r="AY83" s="186"/>
      <c r="AZ83" s="11" t="e">
        <f>(AT83+AT84+AF83+AF84-AX83-AX84)/((AY83+AY84)*12)</f>
        <v>#DIV/0!</v>
      </c>
      <c r="BB83" s="394">
        <f>IF(AE83+AE84+AG83+AG84-AK83-AK84&lt;0,AE83+AE84+AG83+AG84-AK83-AK84,0)</f>
        <v>0</v>
      </c>
      <c r="BC83" s="394">
        <f t="shared" si="37"/>
        <v>0</v>
      </c>
      <c r="BD83" s="436">
        <f>BC83+BC84</f>
        <v>0</v>
      </c>
      <c r="BE83" s="399">
        <f>IF(AT83+AT84+AF83+AF84-AX83-AX84&lt;0,AT83+AT84+AF83+AF84-AX83-AX84,0)</f>
        <v>0</v>
      </c>
      <c r="BF83" s="404"/>
    </row>
    <row r="84" spans="1:58" ht="13.5" thickBot="1" x14ac:dyDescent="0.25">
      <c r="A84" s="495"/>
      <c r="B84" s="514"/>
      <c r="C84" s="213" t="s">
        <v>12</v>
      </c>
      <c r="D84" s="100"/>
      <c r="E84" s="176"/>
      <c r="F84" s="99"/>
      <c r="G84" s="99"/>
      <c r="H84" s="99"/>
      <c r="I84" s="99"/>
      <c r="J84" s="99"/>
      <c r="K84" s="99"/>
      <c r="L84" s="99"/>
      <c r="M84" s="99"/>
      <c r="N84" s="99"/>
      <c r="O84" s="99"/>
      <c r="P84" s="92">
        <f t="shared" si="32"/>
        <v>0</v>
      </c>
      <c r="Q84" s="157" t="s">
        <v>21</v>
      </c>
      <c r="R84" s="180" t="s">
        <v>21</v>
      </c>
      <c r="S84" s="120" t="s">
        <v>21</v>
      </c>
      <c r="T84" s="131" t="e">
        <f t="shared" si="38"/>
        <v>#DIV/0!</v>
      </c>
      <c r="U84" s="123" t="e">
        <f t="shared" si="33"/>
        <v>#DIV/0!</v>
      </c>
      <c r="V84" s="123" t="e">
        <f t="shared" si="34"/>
        <v>#DIV/0!</v>
      </c>
      <c r="W84" s="126" t="e">
        <f t="shared" si="39"/>
        <v>#DIV/0!</v>
      </c>
      <c r="X84" s="444">
        <v>0</v>
      </c>
      <c r="Y84" s="80"/>
      <c r="Z84" s="318" t="e">
        <f t="shared" si="43"/>
        <v>#DIV/0!</v>
      </c>
      <c r="AA84" s="319" t="e">
        <f t="shared" si="40"/>
        <v>#DIV/0!</v>
      </c>
      <c r="AB84" s="320" t="e">
        <f t="shared" si="41"/>
        <v>#DIV/0!</v>
      </c>
      <c r="AC84" s="136" t="s">
        <v>21</v>
      </c>
      <c r="AD84" s="411"/>
      <c r="AE84" s="419"/>
      <c r="AF84" s="411"/>
      <c r="AG84" s="427"/>
      <c r="AH84" s="283" t="s">
        <v>21</v>
      </c>
      <c r="AI84" s="297" t="e">
        <f>(H83+H84+I83+I84)/(12*(D83+D84))*1000</f>
        <v>#DIV/0!</v>
      </c>
      <c r="AJ84" s="139" t="s">
        <v>21</v>
      </c>
      <c r="AK84" s="140">
        <f t="shared" si="35"/>
        <v>0</v>
      </c>
      <c r="AL84" s="137" t="s">
        <v>21</v>
      </c>
      <c r="AM84" s="138" t="s">
        <v>21</v>
      </c>
      <c r="AN84" s="146" t="s">
        <v>21</v>
      </c>
      <c r="AO84" s="171"/>
      <c r="AP84" s="137" t="s">
        <v>21</v>
      </c>
      <c r="AQ84" s="137" t="s">
        <v>21</v>
      </c>
      <c r="AR84" s="138" t="s">
        <v>21</v>
      </c>
      <c r="AS84" s="144" t="s">
        <v>21</v>
      </c>
      <c r="AT84" s="383">
        <f t="shared" si="31"/>
        <v>0</v>
      </c>
      <c r="AU84" s="56">
        <f t="shared" si="36"/>
        <v>0</v>
      </c>
      <c r="AV84" s="141"/>
      <c r="AW84" s="57" t="e">
        <f t="shared" si="42"/>
        <v>#DIV/0!</v>
      </c>
      <c r="AX84" s="64"/>
      <c r="AY84" s="100"/>
      <c r="AZ84" s="58"/>
      <c r="BB84" s="395"/>
      <c r="BC84" s="395">
        <f t="shared" si="37"/>
        <v>0</v>
      </c>
      <c r="BD84" s="437"/>
      <c r="BE84" s="400"/>
      <c r="BF84" s="404"/>
    </row>
    <row r="85" spans="1:58" x14ac:dyDescent="0.2">
      <c r="A85" s="495"/>
      <c r="B85" s="521"/>
      <c r="C85" s="216" t="s">
        <v>11</v>
      </c>
      <c r="D85" s="186"/>
      <c r="E85" s="175"/>
      <c r="F85" s="98"/>
      <c r="G85" s="98"/>
      <c r="H85" s="98"/>
      <c r="I85" s="98"/>
      <c r="J85" s="98"/>
      <c r="K85" s="98"/>
      <c r="L85" s="98"/>
      <c r="M85" s="98"/>
      <c r="N85" s="98"/>
      <c r="O85" s="98"/>
      <c r="P85" s="91">
        <f t="shared" si="32"/>
        <v>0</v>
      </c>
      <c r="Q85" s="156">
        <f>P85+P86</f>
        <v>0</v>
      </c>
      <c r="R85" s="293"/>
      <c r="S85" s="104">
        <f>Q85-R85</f>
        <v>0</v>
      </c>
      <c r="T85" s="133" t="e">
        <f t="shared" si="38"/>
        <v>#DIV/0!</v>
      </c>
      <c r="U85" s="125" t="e">
        <f t="shared" si="33"/>
        <v>#DIV/0!</v>
      </c>
      <c r="V85" s="125" t="e">
        <f t="shared" si="34"/>
        <v>#DIV/0!</v>
      </c>
      <c r="W85" s="128" t="e">
        <f t="shared" si="39"/>
        <v>#DIV/0!</v>
      </c>
      <c r="X85" s="443">
        <v>0</v>
      </c>
      <c r="Y85" s="79"/>
      <c r="Z85" s="315" t="e">
        <f t="shared" si="43"/>
        <v>#DIV/0!</v>
      </c>
      <c r="AA85" s="316" t="e">
        <f t="shared" si="40"/>
        <v>#DIV/0!</v>
      </c>
      <c r="AB85" s="317" t="e">
        <f t="shared" si="41"/>
        <v>#DIV/0!</v>
      </c>
      <c r="AC85" s="68" t="e">
        <f>(Y85*Z85+Y86*Z86)*0.012</f>
        <v>#DIV/0!</v>
      </c>
      <c r="AD85" s="410"/>
      <c r="AE85" s="502"/>
      <c r="AF85" s="410"/>
      <c r="AG85" s="426"/>
      <c r="AH85" s="282" t="e">
        <f>AD85+AD86+AF85+AF86-AC85</f>
        <v>#DIV/0!</v>
      </c>
      <c r="AI85" s="4" t="e">
        <f>AH85/(12*(Y85+Y86))*1000</f>
        <v>#DIV/0!</v>
      </c>
      <c r="AJ85" s="5" t="e">
        <f>AI85/AI86</f>
        <v>#DIV/0!</v>
      </c>
      <c r="AK85" s="206">
        <f t="shared" si="35"/>
        <v>0</v>
      </c>
      <c r="AL85" s="8" t="e">
        <f>AD85+AD86+AF85+AF86-(AK85*Z85+AK86*Z86)*0.012</f>
        <v>#DIV/0!</v>
      </c>
      <c r="AM85" s="4" t="e">
        <f>AL85/(12*(AK85+AK86))*1000</f>
        <v>#DIV/0!</v>
      </c>
      <c r="AN85" s="145" t="e">
        <f>AM85/AI86</f>
        <v>#DIV/0!</v>
      </c>
      <c r="AO85" s="149"/>
      <c r="AP85" s="148" t="e">
        <f>(AO85+AO86)/(12*(AK85+AK86))*1000</f>
        <v>#DIV/0!</v>
      </c>
      <c r="AQ85" s="4" t="e">
        <f>(H85+I85+H86+I86)/(12*(D85+D86))*1000+AM85+AP85</f>
        <v>#DIV/0!</v>
      </c>
      <c r="AR85" s="6" t="e">
        <f>(AM85+AP85)/AI86</f>
        <v>#DIV/0!</v>
      </c>
      <c r="AS85" s="143" t="e">
        <f>AQ85/AI86</f>
        <v>#DIV/0!</v>
      </c>
      <c r="AT85" s="382">
        <f t="shared" si="31"/>
        <v>0</v>
      </c>
      <c r="AU85" s="13">
        <f t="shared" si="36"/>
        <v>0</v>
      </c>
      <c r="AV85" s="142"/>
      <c r="AW85" s="210" t="e">
        <f t="shared" si="42"/>
        <v>#DIV/0!</v>
      </c>
      <c r="AX85" s="97"/>
      <c r="AY85" s="186"/>
      <c r="AZ85" s="11" t="e">
        <f>(AT85+AT86+AF85+AF86-AX85-AX86)/((AY85+AY86)*12)</f>
        <v>#DIV/0!</v>
      </c>
      <c r="BB85" s="394">
        <f>IF(AE85+AE86+AG85+AG86-AK85-AK86&lt;0,AE85+AE86+AG85+AG86-AK85-AK86,0)</f>
        <v>0</v>
      </c>
      <c r="BC85" s="394">
        <f t="shared" si="37"/>
        <v>0</v>
      </c>
      <c r="BD85" s="436">
        <f>BC85+BC86</f>
        <v>0</v>
      </c>
      <c r="BE85" s="399">
        <f>IF(AT85+AT86+AF85+AF86-AX85-AX86&lt;0,AT85+AT86+AF85+AF86-AX85-AX86,0)</f>
        <v>0</v>
      </c>
      <c r="BF85" s="404"/>
    </row>
    <row r="86" spans="1:58" ht="13.5" thickBot="1" x14ac:dyDescent="0.25">
      <c r="A86" s="495"/>
      <c r="B86" s="514"/>
      <c r="C86" s="213" t="s">
        <v>12</v>
      </c>
      <c r="D86" s="100"/>
      <c r="E86" s="176"/>
      <c r="F86" s="99"/>
      <c r="G86" s="99"/>
      <c r="H86" s="99"/>
      <c r="I86" s="99"/>
      <c r="J86" s="99"/>
      <c r="K86" s="99"/>
      <c r="L86" s="99"/>
      <c r="M86" s="99"/>
      <c r="N86" s="99"/>
      <c r="O86" s="99"/>
      <c r="P86" s="88">
        <f t="shared" si="32"/>
        <v>0</v>
      </c>
      <c r="Q86" s="157" t="s">
        <v>21</v>
      </c>
      <c r="R86" s="180" t="s">
        <v>21</v>
      </c>
      <c r="S86" s="120" t="s">
        <v>21</v>
      </c>
      <c r="T86" s="131" t="e">
        <f t="shared" si="38"/>
        <v>#DIV/0!</v>
      </c>
      <c r="U86" s="123" t="e">
        <f t="shared" si="33"/>
        <v>#DIV/0!</v>
      </c>
      <c r="V86" s="123" t="e">
        <f t="shared" si="34"/>
        <v>#DIV/0!</v>
      </c>
      <c r="W86" s="126" t="e">
        <f t="shared" si="39"/>
        <v>#DIV/0!</v>
      </c>
      <c r="X86" s="444">
        <v>0</v>
      </c>
      <c r="Y86" s="80"/>
      <c r="Z86" s="318" t="e">
        <f t="shared" si="43"/>
        <v>#DIV/0!</v>
      </c>
      <c r="AA86" s="319" t="e">
        <f t="shared" si="40"/>
        <v>#DIV/0!</v>
      </c>
      <c r="AB86" s="320" t="e">
        <f t="shared" si="41"/>
        <v>#DIV/0!</v>
      </c>
      <c r="AC86" s="136" t="s">
        <v>21</v>
      </c>
      <c r="AD86" s="411"/>
      <c r="AE86" s="419"/>
      <c r="AF86" s="411"/>
      <c r="AG86" s="427"/>
      <c r="AH86" s="283" t="s">
        <v>21</v>
      </c>
      <c r="AI86" s="297" t="e">
        <f>(H85+H86+I85+I86)/(12*(D85+D86))*1000</f>
        <v>#DIV/0!</v>
      </c>
      <c r="AJ86" s="139" t="s">
        <v>21</v>
      </c>
      <c r="AK86" s="140">
        <f t="shared" si="35"/>
        <v>0</v>
      </c>
      <c r="AL86" s="137" t="s">
        <v>21</v>
      </c>
      <c r="AM86" s="138" t="s">
        <v>21</v>
      </c>
      <c r="AN86" s="146" t="s">
        <v>21</v>
      </c>
      <c r="AO86" s="171"/>
      <c r="AP86" s="137" t="s">
        <v>21</v>
      </c>
      <c r="AQ86" s="137" t="s">
        <v>21</v>
      </c>
      <c r="AR86" s="138" t="s">
        <v>21</v>
      </c>
      <c r="AS86" s="144" t="s">
        <v>21</v>
      </c>
      <c r="AT86" s="383">
        <f t="shared" si="31"/>
        <v>0</v>
      </c>
      <c r="AU86" s="56">
        <f t="shared" si="36"/>
        <v>0</v>
      </c>
      <c r="AV86" s="141"/>
      <c r="AW86" s="51" t="e">
        <f t="shared" si="42"/>
        <v>#DIV/0!</v>
      </c>
      <c r="AX86" s="64"/>
      <c r="AY86" s="100"/>
      <c r="AZ86" s="58"/>
      <c r="BB86" s="395"/>
      <c r="BC86" s="395">
        <f t="shared" si="37"/>
        <v>0</v>
      </c>
      <c r="BD86" s="437"/>
      <c r="BE86" s="400"/>
      <c r="BF86" s="404"/>
    </row>
    <row r="87" spans="1:58" x14ac:dyDescent="0.2">
      <c r="A87" s="495"/>
      <c r="B87" s="521"/>
      <c r="C87" s="216" t="s">
        <v>11</v>
      </c>
      <c r="D87" s="186"/>
      <c r="E87" s="175"/>
      <c r="F87" s="98"/>
      <c r="G87" s="98"/>
      <c r="H87" s="98"/>
      <c r="I87" s="98"/>
      <c r="J87" s="98"/>
      <c r="K87" s="98"/>
      <c r="L87" s="98"/>
      <c r="M87" s="98"/>
      <c r="N87" s="98"/>
      <c r="O87" s="98"/>
      <c r="P87" s="87">
        <f t="shared" si="32"/>
        <v>0</v>
      </c>
      <c r="Q87" s="156">
        <f>P87+P88</f>
        <v>0</v>
      </c>
      <c r="R87" s="293"/>
      <c r="S87" s="104">
        <f>Q87-R87</f>
        <v>0</v>
      </c>
      <c r="T87" s="133" t="e">
        <f t="shared" si="38"/>
        <v>#DIV/0!</v>
      </c>
      <c r="U87" s="125" t="e">
        <f t="shared" si="33"/>
        <v>#DIV/0!</v>
      </c>
      <c r="V87" s="125" t="e">
        <f t="shared" si="34"/>
        <v>#DIV/0!</v>
      </c>
      <c r="W87" s="128" t="e">
        <f t="shared" si="39"/>
        <v>#DIV/0!</v>
      </c>
      <c r="X87" s="443">
        <v>0</v>
      </c>
      <c r="Y87" s="79"/>
      <c r="Z87" s="315" t="e">
        <f t="shared" si="43"/>
        <v>#DIV/0!</v>
      </c>
      <c r="AA87" s="316" t="e">
        <f t="shared" si="40"/>
        <v>#DIV/0!</v>
      </c>
      <c r="AB87" s="317" t="e">
        <f t="shared" si="41"/>
        <v>#DIV/0!</v>
      </c>
      <c r="AC87" s="68" t="e">
        <f>(Y87*Z87+Y88*Z88)*0.012</f>
        <v>#DIV/0!</v>
      </c>
      <c r="AD87" s="410"/>
      <c r="AE87" s="502"/>
      <c r="AF87" s="410"/>
      <c r="AG87" s="426"/>
      <c r="AH87" s="282" t="e">
        <f>AD87+AD88+AF87+AF88-AC87</f>
        <v>#DIV/0!</v>
      </c>
      <c r="AI87" s="4" t="e">
        <f>AH87/(12*(Y87+Y88))*1000</f>
        <v>#DIV/0!</v>
      </c>
      <c r="AJ87" s="5" t="e">
        <f>AI87/AI88</f>
        <v>#DIV/0!</v>
      </c>
      <c r="AK87" s="206">
        <f t="shared" si="35"/>
        <v>0</v>
      </c>
      <c r="AL87" s="8" t="e">
        <f>AD87+AD88+AF87+AF88-(AK87*Z87+AK88*Z88)*0.012</f>
        <v>#DIV/0!</v>
      </c>
      <c r="AM87" s="4" t="e">
        <f>AL87/(12*(AK87+AK88))*1000</f>
        <v>#DIV/0!</v>
      </c>
      <c r="AN87" s="145" t="e">
        <f>AM87/AI88</f>
        <v>#DIV/0!</v>
      </c>
      <c r="AO87" s="149"/>
      <c r="AP87" s="148" t="e">
        <f>(AO87+AO88)/(12*(AK87+AK88))*1000</f>
        <v>#DIV/0!</v>
      </c>
      <c r="AQ87" s="4" t="e">
        <f>(H87+I87+H88+I88)/(12*(D87+D88))*1000+AM87+AP87</f>
        <v>#DIV/0!</v>
      </c>
      <c r="AR87" s="6" t="e">
        <f>(AM87+AP87)/AI88</f>
        <v>#DIV/0!</v>
      </c>
      <c r="AS87" s="143" t="e">
        <f>AQ87/AI88</f>
        <v>#DIV/0!</v>
      </c>
      <c r="AT87" s="382">
        <f t="shared" si="31"/>
        <v>0</v>
      </c>
      <c r="AU87" s="13">
        <f t="shared" si="36"/>
        <v>0</v>
      </c>
      <c r="AV87" s="142"/>
      <c r="AW87" s="14" t="e">
        <f t="shared" si="42"/>
        <v>#DIV/0!</v>
      </c>
      <c r="AX87" s="97"/>
      <c r="AY87" s="186"/>
      <c r="AZ87" s="11" t="e">
        <f>(AT87+AT88+AF87+AF88-AX87-AX88)/((AY87+AY88)*12)</f>
        <v>#DIV/0!</v>
      </c>
      <c r="BB87" s="394">
        <f>IF(AE87+AE88+AG87+AG88-AK87-AK88&lt;0,AE87+AE88+AG87+AG88-AK87-AK88,0)</f>
        <v>0</v>
      </c>
      <c r="BC87" s="394">
        <f t="shared" si="37"/>
        <v>0</v>
      </c>
      <c r="BD87" s="436">
        <f>BC87+BC88</f>
        <v>0</v>
      </c>
      <c r="BE87" s="399">
        <f>IF(AT87+AT88+AF87+AF88-AX87-AX88&lt;0,AT87+AT88+AF87+AF88-AX87-AX88,0)</f>
        <v>0</v>
      </c>
      <c r="BF87" s="404"/>
    </row>
    <row r="88" spans="1:58" ht="13.5" thickBot="1" x14ac:dyDescent="0.25">
      <c r="A88" s="495"/>
      <c r="B88" s="514"/>
      <c r="C88" s="213" t="s">
        <v>12</v>
      </c>
      <c r="D88" s="100"/>
      <c r="E88" s="176"/>
      <c r="F88" s="99"/>
      <c r="G88" s="99"/>
      <c r="H88" s="99"/>
      <c r="I88" s="99"/>
      <c r="J88" s="99"/>
      <c r="K88" s="99"/>
      <c r="L88" s="99"/>
      <c r="M88" s="99"/>
      <c r="N88" s="99"/>
      <c r="O88" s="99"/>
      <c r="P88" s="92">
        <f t="shared" si="32"/>
        <v>0</v>
      </c>
      <c r="Q88" s="157" t="s">
        <v>21</v>
      </c>
      <c r="R88" s="180" t="s">
        <v>21</v>
      </c>
      <c r="S88" s="120" t="s">
        <v>21</v>
      </c>
      <c r="T88" s="131" t="e">
        <f t="shared" si="38"/>
        <v>#DIV/0!</v>
      </c>
      <c r="U88" s="123" t="e">
        <f t="shared" si="33"/>
        <v>#DIV/0!</v>
      </c>
      <c r="V88" s="123" t="e">
        <f t="shared" si="34"/>
        <v>#DIV/0!</v>
      </c>
      <c r="W88" s="126" t="e">
        <f t="shared" si="39"/>
        <v>#DIV/0!</v>
      </c>
      <c r="X88" s="444">
        <v>0</v>
      </c>
      <c r="Y88" s="80"/>
      <c r="Z88" s="318" t="e">
        <f t="shared" si="43"/>
        <v>#DIV/0!</v>
      </c>
      <c r="AA88" s="319" t="e">
        <f t="shared" si="40"/>
        <v>#DIV/0!</v>
      </c>
      <c r="AB88" s="320" t="e">
        <f t="shared" si="41"/>
        <v>#DIV/0!</v>
      </c>
      <c r="AC88" s="136" t="s">
        <v>21</v>
      </c>
      <c r="AD88" s="411"/>
      <c r="AE88" s="419"/>
      <c r="AF88" s="411"/>
      <c r="AG88" s="427"/>
      <c r="AH88" s="283" t="s">
        <v>21</v>
      </c>
      <c r="AI88" s="297" t="e">
        <f>(H87+H88+I87+I88)/(12*(D87+D88))*1000</f>
        <v>#DIV/0!</v>
      </c>
      <c r="AJ88" s="139" t="s">
        <v>21</v>
      </c>
      <c r="AK88" s="140">
        <f t="shared" si="35"/>
        <v>0</v>
      </c>
      <c r="AL88" s="137" t="s">
        <v>21</v>
      </c>
      <c r="AM88" s="138" t="s">
        <v>21</v>
      </c>
      <c r="AN88" s="146" t="s">
        <v>21</v>
      </c>
      <c r="AO88" s="171"/>
      <c r="AP88" s="137" t="s">
        <v>21</v>
      </c>
      <c r="AQ88" s="137" t="s">
        <v>21</v>
      </c>
      <c r="AR88" s="138" t="s">
        <v>21</v>
      </c>
      <c r="AS88" s="144" t="s">
        <v>21</v>
      </c>
      <c r="AT88" s="383">
        <f t="shared" si="31"/>
        <v>0</v>
      </c>
      <c r="AU88" s="56">
        <f t="shared" si="36"/>
        <v>0</v>
      </c>
      <c r="AV88" s="141"/>
      <c r="AW88" s="57" t="e">
        <f>W88/AV88</f>
        <v>#DIV/0!</v>
      </c>
      <c r="AX88" s="64"/>
      <c r="AY88" s="100"/>
      <c r="AZ88" s="58"/>
      <c r="BB88" s="395"/>
      <c r="BC88" s="395">
        <f t="shared" si="37"/>
        <v>0</v>
      </c>
      <c r="BD88" s="437"/>
      <c r="BE88" s="400"/>
      <c r="BF88" s="404"/>
    </row>
    <row r="89" spans="1:58" x14ac:dyDescent="0.2">
      <c r="A89" s="495"/>
      <c r="B89" s="521"/>
      <c r="C89" s="216" t="s">
        <v>11</v>
      </c>
      <c r="D89" s="186"/>
      <c r="E89" s="175"/>
      <c r="F89" s="98"/>
      <c r="G89" s="98"/>
      <c r="H89" s="98"/>
      <c r="I89" s="98"/>
      <c r="J89" s="98"/>
      <c r="K89" s="98"/>
      <c r="L89" s="98"/>
      <c r="M89" s="98"/>
      <c r="N89" s="98"/>
      <c r="O89" s="98"/>
      <c r="P89" s="91">
        <f>SUM(F89:O89)</f>
        <v>0</v>
      </c>
      <c r="Q89" s="156">
        <f>P89+P90</f>
        <v>0</v>
      </c>
      <c r="R89" s="295"/>
      <c r="S89" s="104">
        <f>Q89-R89</f>
        <v>0</v>
      </c>
      <c r="T89" s="133" t="e">
        <f t="shared" si="38"/>
        <v>#DIV/0!</v>
      </c>
      <c r="U89" s="125" t="e">
        <f t="shared" si="33"/>
        <v>#DIV/0!</v>
      </c>
      <c r="V89" s="125" t="e">
        <f t="shared" si="34"/>
        <v>#DIV/0!</v>
      </c>
      <c r="W89" s="128" t="e">
        <f t="shared" si="39"/>
        <v>#DIV/0!</v>
      </c>
      <c r="X89" s="443">
        <v>0</v>
      </c>
      <c r="Y89" s="79"/>
      <c r="Z89" s="315" t="e">
        <f t="shared" si="43"/>
        <v>#DIV/0!</v>
      </c>
      <c r="AA89" s="316" t="e">
        <f t="shared" si="40"/>
        <v>#DIV/0!</v>
      </c>
      <c r="AB89" s="317" t="e">
        <f t="shared" si="41"/>
        <v>#DIV/0!</v>
      </c>
      <c r="AC89" s="68" t="e">
        <f>(Y89*Z89+Y90*Z90)*0.012</f>
        <v>#DIV/0!</v>
      </c>
      <c r="AD89" s="410"/>
      <c r="AE89" s="502"/>
      <c r="AF89" s="410"/>
      <c r="AG89" s="426"/>
      <c r="AH89" s="282" t="e">
        <f>AD89+AD90+AF89+AF90-AC89</f>
        <v>#DIV/0!</v>
      </c>
      <c r="AI89" s="4" t="e">
        <f>AH89/(12*(Y89+Y90))*1000</f>
        <v>#DIV/0!</v>
      </c>
      <c r="AJ89" s="5" t="e">
        <f>AI89/AI90</f>
        <v>#DIV/0!</v>
      </c>
      <c r="AK89" s="206">
        <f t="shared" si="35"/>
        <v>0</v>
      </c>
      <c r="AL89" s="8" t="e">
        <f>AD89+AD90+AF89+AF90-(AK89*Z89+AK90*Z90)*0.012</f>
        <v>#DIV/0!</v>
      </c>
      <c r="AM89" s="4" t="e">
        <f>AL89/(12*(AK89+AK90))*1000</f>
        <v>#DIV/0!</v>
      </c>
      <c r="AN89" s="145" t="e">
        <f>AM89/AI90</f>
        <v>#DIV/0!</v>
      </c>
      <c r="AO89" s="149"/>
      <c r="AP89" s="148" t="e">
        <f>(AO89+AO90)/(12*(AK89+AK90))*1000</f>
        <v>#DIV/0!</v>
      </c>
      <c r="AQ89" s="4" t="e">
        <f>(H89+I89+H90+I90)/(12*(D89+D90))*1000+AM89+AP89</f>
        <v>#DIV/0!</v>
      </c>
      <c r="AR89" s="6" t="e">
        <f>(AM89+AP89)/AI90</f>
        <v>#DIV/0!</v>
      </c>
      <c r="AS89" s="143" t="e">
        <f>AQ89/AI90</f>
        <v>#DIV/0!</v>
      </c>
      <c r="AT89" s="382">
        <f t="shared" si="31"/>
        <v>0</v>
      </c>
      <c r="AU89" s="13">
        <f t="shared" si="36"/>
        <v>0</v>
      </c>
      <c r="AV89" s="142"/>
      <c r="AW89" s="14" t="e">
        <f t="shared" si="42"/>
        <v>#DIV/0!</v>
      </c>
      <c r="AX89" s="97"/>
      <c r="AY89" s="186"/>
      <c r="AZ89" s="11" t="e">
        <f>(AT89+AT90+AF89+AF90-AX89-AX90)/((AY89+AY90)*12)</f>
        <v>#DIV/0!</v>
      </c>
      <c r="BB89" s="394">
        <f>IF(AE89+AE90+AG89+AG90-AK89-AK90&lt;0,AE89+AE90+AG89+AG90-AK89-AK90,0)</f>
        <v>0</v>
      </c>
      <c r="BC89" s="394">
        <f t="shared" si="37"/>
        <v>0</v>
      </c>
      <c r="BD89" s="436">
        <f>BC89+BC90</f>
        <v>0</v>
      </c>
      <c r="BE89" s="476">
        <f>IF(AT89+AT90+AF89+AF90-AX89-AX90&lt;0,AT89+AT90+AF89+AF90-AX89-AX90,0)</f>
        <v>0</v>
      </c>
      <c r="BF89" s="404"/>
    </row>
    <row r="90" spans="1:58" ht="13.5" thickBot="1" x14ac:dyDescent="0.25">
      <c r="A90" s="495"/>
      <c r="B90" s="514"/>
      <c r="C90" s="213" t="s">
        <v>12</v>
      </c>
      <c r="D90" s="100"/>
      <c r="E90" s="176"/>
      <c r="F90" s="99"/>
      <c r="G90" s="99"/>
      <c r="H90" s="99"/>
      <c r="I90" s="99"/>
      <c r="J90" s="99"/>
      <c r="K90" s="99"/>
      <c r="L90" s="99"/>
      <c r="M90" s="99"/>
      <c r="N90" s="99"/>
      <c r="O90" s="99"/>
      <c r="P90" s="92">
        <f t="shared" si="32"/>
        <v>0</v>
      </c>
      <c r="Q90" s="157" t="s">
        <v>21</v>
      </c>
      <c r="R90" s="180" t="s">
        <v>21</v>
      </c>
      <c r="S90" s="120" t="s">
        <v>21</v>
      </c>
      <c r="T90" s="131" t="e">
        <f t="shared" si="38"/>
        <v>#DIV/0!</v>
      </c>
      <c r="U90" s="123" t="e">
        <f t="shared" si="33"/>
        <v>#DIV/0!</v>
      </c>
      <c r="V90" s="123" t="e">
        <f t="shared" si="34"/>
        <v>#DIV/0!</v>
      </c>
      <c r="W90" s="126" t="e">
        <f t="shared" si="39"/>
        <v>#DIV/0!</v>
      </c>
      <c r="X90" s="444">
        <v>0</v>
      </c>
      <c r="Y90" s="80"/>
      <c r="Z90" s="318" t="e">
        <f t="shared" si="43"/>
        <v>#DIV/0!</v>
      </c>
      <c r="AA90" s="319" t="e">
        <f t="shared" si="40"/>
        <v>#DIV/0!</v>
      </c>
      <c r="AB90" s="320" t="e">
        <f t="shared" si="41"/>
        <v>#DIV/0!</v>
      </c>
      <c r="AC90" s="136" t="s">
        <v>21</v>
      </c>
      <c r="AD90" s="411"/>
      <c r="AE90" s="419"/>
      <c r="AF90" s="411"/>
      <c r="AG90" s="427"/>
      <c r="AH90" s="283" t="s">
        <v>21</v>
      </c>
      <c r="AI90" s="297" t="e">
        <f>(H89+H90+I89+I90)/(12*(D89+D90))*1000</f>
        <v>#DIV/0!</v>
      </c>
      <c r="AJ90" s="139" t="s">
        <v>21</v>
      </c>
      <c r="AK90" s="140">
        <f t="shared" si="35"/>
        <v>0</v>
      </c>
      <c r="AL90" s="137" t="s">
        <v>21</v>
      </c>
      <c r="AM90" s="138" t="s">
        <v>21</v>
      </c>
      <c r="AN90" s="146" t="s">
        <v>21</v>
      </c>
      <c r="AO90" s="171"/>
      <c r="AP90" s="137" t="s">
        <v>21</v>
      </c>
      <c r="AQ90" s="137" t="s">
        <v>21</v>
      </c>
      <c r="AR90" s="138" t="s">
        <v>21</v>
      </c>
      <c r="AS90" s="144" t="s">
        <v>21</v>
      </c>
      <c r="AT90" s="383">
        <f t="shared" si="31"/>
        <v>0</v>
      </c>
      <c r="AU90" s="56">
        <f t="shared" si="36"/>
        <v>0</v>
      </c>
      <c r="AV90" s="141"/>
      <c r="AW90" s="57" t="e">
        <f t="shared" si="42"/>
        <v>#DIV/0!</v>
      </c>
      <c r="AX90" s="64"/>
      <c r="AY90" s="100"/>
      <c r="AZ90" s="58"/>
      <c r="BA90" s="477"/>
      <c r="BB90" s="395"/>
      <c r="BC90" s="395">
        <f t="shared" si="37"/>
        <v>0</v>
      </c>
      <c r="BD90" s="437"/>
      <c r="BE90" s="478"/>
      <c r="BF90" s="404"/>
    </row>
    <row r="91" spans="1:58" x14ac:dyDescent="0.2">
      <c r="A91" s="496"/>
      <c r="B91" s="513"/>
      <c r="C91" s="212" t="s">
        <v>11</v>
      </c>
      <c r="D91" s="191"/>
      <c r="E91" s="251"/>
      <c r="F91" s="252"/>
      <c r="G91" s="252"/>
      <c r="H91" s="252"/>
      <c r="I91" s="252"/>
      <c r="J91" s="252"/>
      <c r="K91" s="252"/>
      <c r="L91" s="252"/>
      <c r="M91" s="252"/>
      <c r="N91" s="252"/>
      <c r="O91" s="252"/>
      <c r="P91" s="487">
        <f t="shared" si="32"/>
        <v>0</v>
      </c>
      <c r="Q91" s="479">
        <f>P91+P92</f>
        <v>0</v>
      </c>
      <c r="R91" s="453"/>
      <c r="S91" s="115">
        <f>Q91-R91</f>
        <v>0</v>
      </c>
      <c r="T91" s="132" t="e">
        <f t="shared" si="38"/>
        <v>#DIV/0!</v>
      </c>
      <c r="U91" s="124" t="e">
        <f t="shared" si="33"/>
        <v>#DIV/0!</v>
      </c>
      <c r="V91" s="124" t="e">
        <f t="shared" si="34"/>
        <v>#DIV/0!</v>
      </c>
      <c r="W91" s="127" t="e">
        <f t="shared" si="39"/>
        <v>#DIV/0!</v>
      </c>
      <c r="X91" s="443">
        <v>0</v>
      </c>
      <c r="Y91" s="455"/>
      <c r="Z91" s="456" t="e">
        <f t="shared" si="43"/>
        <v>#DIV/0!</v>
      </c>
      <c r="AA91" s="457" t="e">
        <f t="shared" si="40"/>
        <v>#DIV/0!</v>
      </c>
      <c r="AB91" s="458" t="e">
        <f t="shared" si="41"/>
        <v>#DIV/0!</v>
      </c>
      <c r="AC91" s="481" t="e">
        <f>(Y91*Z91+Y92*Z92)*0.012</f>
        <v>#DIV/0!</v>
      </c>
      <c r="AD91" s="460"/>
      <c r="AE91" s="504"/>
      <c r="AF91" s="488"/>
      <c r="AG91" s="489"/>
      <c r="AH91" s="462" t="e">
        <f>AD91+AD92+AF91+AF92-AC91</f>
        <v>#DIV/0!</v>
      </c>
      <c r="AI91" s="463" t="e">
        <f>AH91/(12*(Y91+Y92))*1000</f>
        <v>#DIV/0!</v>
      </c>
      <c r="AJ91" s="464" t="e">
        <f>AI91/AI92</f>
        <v>#DIV/0!</v>
      </c>
      <c r="AK91" s="465">
        <f t="shared" si="35"/>
        <v>0</v>
      </c>
      <c r="AL91" s="466" t="e">
        <f>AD91+AD92+AF91+AF92-(AK91*Z91+AK92*Z92)*0.012</f>
        <v>#DIV/0!</v>
      </c>
      <c r="AM91" s="463" t="e">
        <f>AL91/(12*(AK91+AK92))*1000</f>
        <v>#DIV/0!</v>
      </c>
      <c r="AN91" s="482" t="e">
        <f>AM91/AI92</f>
        <v>#DIV/0!</v>
      </c>
      <c r="AO91" s="468"/>
      <c r="AP91" s="469" t="e">
        <f>(AO91+AO92)/(12*(AK91+AK92))*1000</f>
        <v>#DIV/0!</v>
      </c>
      <c r="AQ91" s="463" t="e">
        <f>(H91+I91+H92+I92)/(12*(D91+D92))*1000+AM91+AP91</f>
        <v>#DIV/0!</v>
      </c>
      <c r="AR91" s="470" t="e">
        <f>(AM91+AP91)/AI92</f>
        <v>#DIV/0!</v>
      </c>
      <c r="AS91" s="471" t="e">
        <f>AQ91/AI92</f>
        <v>#DIV/0!</v>
      </c>
      <c r="AT91" s="472">
        <f t="shared" si="31"/>
        <v>0</v>
      </c>
      <c r="AU91" s="60">
        <f t="shared" si="36"/>
        <v>0</v>
      </c>
      <c r="AV91" s="483"/>
      <c r="AW91" s="61" t="e">
        <f t="shared" si="42"/>
        <v>#DIV/0!</v>
      </c>
      <c r="AX91" s="345"/>
      <c r="AY91" s="333"/>
      <c r="AZ91" s="292" t="e">
        <f>(AT91+AT92+AF91+AF92-AX91-AX92)/((AY91+AY92)*12)</f>
        <v>#DIV/0!</v>
      </c>
      <c r="BB91" s="474">
        <f>IF(AE91+AE92+AG91+AG92-AK91-AK92&lt;0,AE91+AE92+AG91+AG92-AK91-AK92,0)</f>
        <v>0</v>
      </c>
      <c r="BC91" s="474">
        <f t="shared" si="37"/>
        <v>0</v>
      </c>
      <c r="BD91" s="438">
        <f>BC91+BC92</f>
        <v>0</v>
      </c>
      <c r="BE91" s="475">
        <f>IF(AT91+AT92+AF91+AF92-AX91-AX92&lt;0,AT91+AT92+AF91+AF92-AX91-AX92,0)</f>
        <v>0</v>
      </c>
      <c r="BF91" s="404"/>
    </row>
    <row r="92" spans="1:58" ht="13.5" thickBot="1" x14ac:dyDescent="0.25">
      <c r="A92" s="496"/>
      <c r="B92" s="514"/>
      <c r="C92" s="215" t="s">
        <v>12</v>
      </c>
      <c r="D92" s="243"/>
      <c r="E92" s="244"/>
      <c r="F92" s="245"/>
      <c r="G92" s="245"/>
      <c r="H92" s="245"/>
      <c r="I92" s="245"/>
      <c r="J92" s="245"/>
      <c r="K92" s="245"/>
      <c r="L92" s="245"/>
      <c r="M92" s="245"/>
      <c r="N92" s="245"/>
      <c r="O92" s="245"/>
      <c r="P92" s="246">
        <f t="shared" si="32"/>
        <v>0</v>
      </c>
      <c r="Q92" s="160" t="s">
        <v>21</v>
      </c>
      <c r="R92" s="181" t="s">
        <v>21</v>
      </c>
      <c r="S92" s="161" t="s">
        <v>21</v>
      </c>
      <c r="T92" s="162" t="e">
        <f t="shared" si="38"/>
        <v>#DIV/0!</v>
      </c>
      <c r="U92" s="163" t="e">
        <f t="shared" si="33"/>
        <v>#DIV/0!</v>
      </c>
      <c r="V92" s="163" t="e">
        <f t="shared" si="34"/>
        <v>#DIV/0!</v>
      </c>
      <c r="W92" s="164" t="e">
        <f t="shared" si="39"/>
        <v>#DIV/0!</v>
      </c>
      <c r="X92" s="445">
        <v>0</v>
      </c>
      <c r="Y92" s="224"/>
      <c r="Z92" s="321" t="e">
        <f t="shared" si="43"/>
        <v>#DIV/0!</v>
      </c>
      <c r="AA92" s="322" t="e">
        <f t="shared" si="40"/>
        <v>#DIV/0!</v>
      </c>
      <c r="AB92" s="323" t="e">
        <f t="shared" si="41"/>
        <v>#DIV/0!</v>
      </c>
      <c r="AC92" s="165" t="s">
        <v>21</v>
      </c>
      <c r="AD92" s="414"/>
      <c r="AE92" s="420"/>
      <c r="AF92" s="414"/>
      <c r="AG92" s="428"/>
      <c r="AH92" s="284" t="s">
        <v>21</v>
      </c>
      <c r="AI92" s="297" t="e">
        <f>(H91+H92+I91+I92)/(12*(D91+D92))*1000</f>
        <v>#DIV/0!</v>
      </c>
      <c r="AJ92" s="139" t="s">
        <v>21</v>
      </c>
      <c r="AK92" s="168">
        <f t="shared" si="35"/>
        <v>0</v>
      </c>
      <c r="AL92" s="166" t="s">
        <v>21</v>
      </c>
      <c r="AM92" s="167" t="s">
        <v>21</v>
      </c>
      <c r="AN92" s="169" t="s">
        <v>21</v>
      </c>
      <c r="AO92" s="225"/>
      <c r="AP92" s="166" t="s">
        <v>21</v>
      </c>
      <c r="AQ92" s="166" t="s">
        <v>21</v>
      </c>
      <c r="AR92" s="167" t="s">
        <v>21</v>
      </c>
      <c r="AS92" s="226" t="s">
        <v>21</v>
      </c>
      <c r="AT92" s="384">
        <f t="shared" si="31"/>
        <v>0</v>
      </c>
      <c r="AU92" s="228">
        <f t="shared" si="36"/>
        <v>0</v>
      </c>
      <c r="AV92" s="229"/>
      <c r="AW92" s="230" t="e">
        <f t="shared" si="42"/>
        <v>#DIV/0!</v>
      </c>
      <c r="AX92" s="364"/>
      <c r="AY92" s="349"/>
      <c r="AZ92" s="227"/>
      <c r="BB92" s="395"/>
      <c r="BC92" s="395">
        <f t="shared" si="37"/>
        <v>0</v>
      </c>
      <c r="BD92" s="437"/>
      <c r="BE92" s="400"/>
      <c r="BF92" s="404"/>
    </row>
    <row r="93" spans="1:58" s="18" customFormat="1" x14ac:dyDescent="0.2">
      <c r="A93" s="496"/>
      <c r="B93" s="513"/>
      <c r="C93" s="214" t="s">
        <v>11</v>
      </c>
      <c r="D93" s="255"/>
      <c r="E93" s="256"/>
      <c r="F93" s="257"/>
      <c r="G93" s="257"/>
      <c r="H93" s="257"/>
      <c r="I93" s="257"/>
      <c r="J93" s="257"/>
      <c r="K93" s="257"/>
      <c r="L93" s="257"/>
      <c r="M93" s="257"/>
      <c r="N93" s="257"/>
      <c r="O93" s="257"/>
      <c r="P93" s="258">
        <f t="shared" si="32"/>
        <v>0</v>
      </c>
      <c r="Q93" s="103">
        <f>P93+P94</f>
        <v>0</v>
      </c>
      <c r="R93" s="277"/>
      <c r="S93" s="104">
        <f>Q93-R93</f>
        <v>0</v>
      </c>
      <c r="T93" s="70" t="e">
        <f t="shared" si="38"/>
        <v>#DIV/0!</v>
      </c>
      <c r="U93" s="111" t="e">
        <f t="shared" si="33"/>
        <v>#DIV/0!</v>
      </c>
      <c r="V93" s="111" t="e">
        <f t="shared" si="34"/>
        <v>#DIV/0!</v>
      </c>
      <c r="W93" s="118" t="e">
        <f t="shared" si="39"/>
        <v>#DIV/0!</v>
      </c>
      <c r="X93" s="446">
        <v>0</v>
      </c>
      <c r="Y93" s="231"/>
      <c r="Z93" s="324" t="e">
        <f t="shared" si="43"/>
        <v>#DIV/0!</v>
      </c>
      <c r="AA93" s="325" t="e">
        <f t="shared" si="40"/>
        <v>#DIV/0!</v>
      </c>
      <c r="AB93" s="326" t="e">
        <f t="shared" si="41"/>
        <v>#DIV/0!</v>
      </c>
      <c r="AC93" s="232" t="e">
        <f>(Y93*Z93+Y94*Z94)*0.012</f>
        <v>#DIV/0!</v>
      </c>
      <c r="AD93" s="415"/>
      <c r="AE93" s="504"/>
      <c r="AF93" s="415"/>
      <c r="AG93" s="431"/>
      <c r="AH93" s="285" t="e">
        <f>AD93+AD94+AF93+AF94-AC93</f>
        <v>#DIV/0!</v>
      </c>
      <c r="AI93" s="4" t="e">
        <f>AH93/(12*(Y93+Y94))*1000</f>
        <v>#DIV/0!</v>
      </c>
      <c r="AJ93" s="5" t="e">
        <f>AI93/AI94</f>
        <v>#DIV/0!</v>
      </c>
      <c r="AK93" s="234">
        <f t="shared" si="35"/>
        <v>0</v>
      </c>
      <c r="AL93" s="235" t="e">
        <f>AD93+AD94+AF93+AF94-(AK93*Z93+AK94*Z94)*0.012</f>
        <v>#DIV/0!</v>
      </c>
      <c r="AM93" s="233" t="e">
        <f>AL93/(12*(AK93+AK94))*1000</f>
        <v>#DIV/0!</v>
      </c>
      <c r="AN93" s="145" t="e">
        <f>AM93/AI94</f>
        <v>#DIV/0!</v>
      </c>
      <c r="AO93" s="236"/>
      <c r="AP93" s="237" t="e">
        <f>(AO93+AO94)/(12*(AK93+AK94))*1000</f>
        <v>#DIV/0!</v>
      </c>
      <c r="AQ93" s="233" t="e">
        <f>(H93+I93+H94+I94)/(12*(D93+D94))*1000+AM93+AP93</f>
        <v>#DIV/0!</v>
      </c>
      <c r="AR93" s="238" t="e">
        <f>(AM93+AP93)/AI94</f>
        <v>#DIV/0!</v>
      </c>
      <c r="AS93" s="239" t="e">
        <f>AQ93/AI94</f>
        <v>#DIV/0!</v>
      </c>
      <c r="AT93" s="385">
        <f t="shared" si="31"/>
        <v>0</v>
      </c>
      <c r="AU93" s="37">
        <f t="shared" si="36"/>
        <v>0</v>
      </c>
      <c r="AV93" s="36"/>
      <c r="AW93" s="38" t="e">
        <f t="shared" si="42"/>
        <v>#DIV/0!</v>
      </c>
      <c r="AX93" s="360"/>
      <c r="AY93" s="339"/>
      <c r="AZ93" s="353" t="e">
        <f>(AT93+AT94+AF93+AF94-AX93-AX94)/((AY93+AY94)*12)</f>
        <v>#DIV/0!</v>
      </c>
      <c r="BA93" s="182"/>
      <c r="BB93" s="394">
        <f>IF(AE93+AE94+AG93+AG94-AK93-AK94&lt;0,AE93+AE94+AG93+AG94-AK93-AK94,0)</f>
        <v>0</v>
      </c>
      <c r="BC93" s="394">
        <f t="shared" si="37"/>
        <v>0</v>
      </c>
      <c r="BD93" s="436">
        <f>BC93+BC94</f>
        <v>0</v>
      </c>
      <c r="BE93" s="399">
        <f>IF(AT93+AT94+AF93+AF94-AX93-AX94&lt;0,AT93+AT94+AF93+AF94-AX93-AX94,0)</f>
        <v>0</v>
      </c>
      <c r="BF93" s="404"/>
    </row>
    <row r="94" spans="1:58" s="18" customFormat="1" ht="13.5" thickBot="1" x14ac:dyDescent="0.25">
      <c r="A94" s="496"/>
      <c r="B94" s="513"/>
      <c r="C94" s="215" t="s">
        <v>12</v>
      </c>
      <c r="D94" s="247"/>
      <c r="E94" s="248"/>
      <c r="F94" s="249"/>
      <c r="G94" s="249"/>
      <c r="H94" s="249"/>
      <c r="I94" s="249"/>
      <c r="J94" s="249"/>
      <c r="K94" s="249"/>
      <c r="L94" s="249"/>
      <c r="M94" s="249"/>
      <c r="N94" s="249"/>
      <c r="O94" s="249"/>
      <c r="P94" s="250">
        <f t="shared" si="32"/>
        <v>0</v>
      </c>
      <c r="Q94" s="157" t="s">
        <v>21</v>
      </c>
      <c r="R94" s="180" t="s">
        <v>21</v>
      </c>
      <c r="S94" s="120" t="s">
        <v>21</v>
      </c>
      <c r="T94" s="107" t="e">
        <f t="shared" si="38"/>
        <v>#DIV/0!</v>
      </c>
      <c r="U94" s="108" t="e">
        <f t="shared" si="33"/>
        <v>#DIV/0!</v>
      </c>
      <c r="V94" s="108" t="e">
        <f t="shared" si="34"/>
        <v>#DIV/0!</v>
      </c>
      <c r="W94" s="129" t="e">
        <f t="shared" si="39"/>
        <v>#DIV/0!</v>
      </c>
      <c r="X94" s="444">
        <v>0</v>
      </c>
      <c r="Y94" s="80"/>
      <c r="Z94" s="318" t="e">
        <f t="shared" si="43"/>
        <v>#DIV/0!</v>
      </c>
      <c r="AA94" s="319" t="e">
        <f t="shared" si="40"/>
        <v>#DIV/0!</v>
      </c>
      <c r="AB94" s="320" t="e">
        <f t="shared" si="41"/>
        <v>#DIV/0!</v>
      </c>
      <c r="AC94" s="136" t="s">
        <v>21</v>
      </c>
      <c r="AD94" s="411"/>
      <c r="AE94" s="421"/>
      <c r="AF94" s="411"/>
      <c r="AG94" s="427"/>
      <c r="AH94" s="283" t="s">
        <v>21</v>
      </c>
      <c r="AI94" s="297" t="e">
        <f>(H93+H94+I93+I94)/(12*(D93+D94))*1000</f>
        <v>#DIV/0!</v>
      </c>
      <c r="AJ94" s="139" t="s">
        <v>21</v>
      </c>
      <c r="AK94" s="140">
        <f t="shared" si="35"/>
        <v>0</v>
      </c>
      <c r="AL94" s="137" t="s">
        <v>21</v>
      </c>
      <c r="AM94" s="138" t="s">
        <v>21</v>
      </c>
      <c r="AN94" s="146" t="s">
        <v>21</v>
      </c>
      <c r="AO94" s="171"/>
      <c r="AP94" s="137" t="s">
        <v>21</v>
      </c>
      <c r="AQ94" s="137" t="s">
        <v>21</v>
      </c>
      <c r="AR94" s="138" t="s">
        <v>21</v>
      </c>
      <c r="AS94" s="144" t="s">
        <v>21</v>
      </c>
      <c r="AT94" s="383">
        <f t="shared" si="31"/>
        <v>0</v>
      </c>
      <c r="AU94" s="44">
        <f t="shared" si="36"/>
        <v>0</v>
      </c>
      <c r="AV94" s="43"/>
      <c r="AW94" s="45" t="e">
        <f t="shared" ref="AW94:AW120" si="44">W94/AV94</f>
        <v>#DIV/0!</v>
      </c>
      <c r="AX94" s="365"/>
      <c r="AY94" s="366"/>
      <c r="AZ94" s="58"/>
      <c r="BA94" s="182"/>
      <c r="BB94" s="395"/>
      <c r="BC94" s="395">
        <f t="shared" si="37"/>
        <v>0</v>
      </c>
      <c r="BD94" s="437"/>
      <c r="BE94" s="400"/>
      <c r="BF94" s="404"/>
    </row>
    <row r="95" spans="1:58" s="18" customFormat="1" x14ac:dyDescent="0.2">
      <c r="A95" s="496"/>
      <c r="B95" s="520"/>
      <c r="C95" s="214" t="s">
        <v>11</v>
      </c>
      <c r="D95" s="191"/>
      <c r="E95" s="251"/>
      <c r="F95" s="252"/>
      <c r="G95" s="252"/>
      <c r="H95" s="252"/>
      <c r="I95" s="252"/>
      <c r="J95" s="252"/>
      <c r="K95" s="252"/>
      <c r="L95" s="252"/>
      <c r="M95" s="252"/>
      <c r="N95" s="252"/>
      <c r="O95" s="252"/>
      <c r="P95" s="253">
        <f t="shared" si="32"/>
        <v>0</v>
      </c>
      <c r="Q95" s="158">
        <f>P95+P96</f>
        <v>0</v>
      </c>
      <c r="R95" s="240"/>
      <c r="S95" s="104">
        <f>Q95-R95</f>
        <v>0</v>
      </c>
      <c r="T95" s="72" t="e">
        <f t="shared" si="38"/>
        <v>#DIV/0!</v>
      </c>
      <c r="U95" s="109" t="e">
        <f t="shared" si="33"/>
        <v>#DIV/0!</v>
      </c>
      <c r="V95" s="109" t="e">
        <f t="shared" si="34"/>
        <v>#DIV/0!</v>
      </c>
      <c r="W95" s="117" t="e">
        <f t="shared" si="39"/>
        <v>#DIV/0!</v>
      </c>
      <c r="X95" s="443">
        <v>0</v>
      </c>
      <c r="Y95" s="79"/>
      <c r="Z95" s="315" t="e">
        <f t="shared" si="43"/>
        <v>#DIV/0!</v>
      </c>
      <c r="AA95" s="316" t="e">
        <f t="shared" si="40"/>
        <v>#DIV/0!</v>
      </c>
      <c r="AB95" s="317" t="e">
        <f t="shared" si="41"/>
        <v>#DIV/0!</v>
      </c>
      <c r="AC95" s="68" t="e">
        <f>(Y95*Z95+Y96*Z96)*0.012</f>
        <v>#DIV/0!</v>
      </c>
      <c r="AD95" s="410"/>
      <c r="AE95" s="505"/>
      <c r="AF95" s="423"/>
      <c r="AG95" s="429"/>
      <c r="AH95" s="282" t="e">
        <f>AD95+AD96+AF95+AF96-AC95</f>
        <v>#DIV/0!</v>
      </c>
      <c r="AI95" s="4" t="e">
        <f>AH95/(12*(Y95+Y96))*1000</f>
        <v>#DIV/0!</v>
      </c>
      <c r="AJ95" s="5" t="e">
        <f>AI95/AI96</f>
        <v>#DIV/0!</v>
      </c>
      <c r="AK95" s="206">
        <f t="shared" si="35"/>
        <v>0</v>
      </c>
      <c r="AL95" s="8" t="e">
        <f>AD95+AD96+AF95+AF96-(AK95*Z95+AK96*Z96)*0.012</f>
        <v>#DIV/0!</v>
      </c>
      <c r="AM95" s="4" t="e">
        <f>AL95/(12*(AK95+AK96))*1000</f>
        <v>#DIV/0!</v>
      </c>
      <c r="AN95" s="145" t="e">
        <f>AM95/AI96</f>
        <v>#DIV/0!</v>
      </c>
      <c r="AO95" s="149"/>
      <c r="AP95" s="148" t="e">
        <f>(AO95+AO96)/(12*(AK95+AK96))*1000</f>
        <v>#DIV/0!</v>
      </c>
      <c r="AQ95" s="4" t="e">
        <f>(H95+I95+H96+I96)/(12*(D95+D96))*1000+AM95+AP95</f>
        <v>#DIV/0!</v>
      </c>
      <c r="AR95" s="6" t="e">
        <f>(AM95+AP95)/AI96</f>
        <v>#DIV/0!</v>
      </c>
      <c r="AS95" s="143" t="e">
        <f>AQ95/AI96</f>
        <v>#DIV/0!</v>
      </c>
      <c r="AT95" s="382">
        <f t="shared" si="31"/>
        <v>0</v>
      </c>
      <c r="AU95" s="34">
        <f t="shared" si="36"/>
        <v>0</v>
      </c>
      <c r="AV95" s="33"/>
      <c r="AW95" s="35" t="e">
        <f t="shared" si="44"/>
        <v>#DIV/0!</v>
      </c>
      <c r="AX95" s="345"/>
      <c r="AY95" s="333"/>
      <c r="AZ95" s="11" t="e">
        <f>(AT95+AT96+AF95+AF96-AX95-AX96)/((AY95+AY96)*12)</f>
        <v>#DIV/0!</v>
      </c>
      <c r="BA95" s="182"/>
      <c r="BB95" s="394">
        <f>IF(AE95+AE96+AG95+AG96-AK95-AK96&lt;0,AE95+AE96+AG95+AG96-AK95-AK96,0)</f>
        <v>0</v>
      </c>
      <c r="BC95" s="394">
        <f t="shared" si="37"/>
        <v>0</v>
      </c>
      <c r="BD95" s="436">
        <f>BC95+BC96</f>
        <v>0</v>
      </c>
      <c r="BE95" s="399">
        <f>IF(AT95+AT96+AF95+AF96-AX95-AX96&lt;0,AT95+AT96+AF95+AF96-AX95-AX96,0)</f>
        <v>0</v>
      </c>
      <c r="BF95" s="404"/>
    </row>
    <row r="96" spans="1:58" s="18" customFormat="1" ht="13.5" thickBot="1" x14ac:dyDescent="0.25">
      <c r="A96" s="496"/>
      <c r="B96" s="514"/>
      <c r="C96" s="213" t="s">
        <v>12</v>
      </c>
      <c r="D96" s="243"/>
      <c r="E96" s="244"/>
      <c r="F96" s="245"/>
      <c r="G96" s="245"/>
      <c r="H96" s="245"/>
      <c r="I96" s="245"/>
      <c r="J96" s="245"/>
      <c r="K96" s="245"/>
      <c r="L96" s="245"/>
      <c r="M96" s="245"/>
      <c r="N96" s="245"/>
      <c r="O96" s="245"/>
      <c r="P96" s="254">
        <f t="shared" si="32"/>
        <v>0</v>
      </c>
      <c r="Q96" s="157" t="s">
        <v>21</v>
      </c>
      <c r="R96" s="180" t="s">
        <v>21</v>
      </c>
      <c r="S96" s="120" t="s">
        <v>21</v>
      </c>
      <c r="T96" s="69" t="e">
        <f t="shared" si="38"/>
        <v>#DIV/0!</v>
      </c>
      <c r="U96" s="110" t="e">
        <f t="shared" si="33"/>
        <v>#DIV/0!</v>
      </c>
      <c r="V96" s="110" t="e">
        <f t="shared" si="34"/>
        <v>#DIV/0!</v>
      </c>
      <c r="W96" s="116" t="e">
        <f t="shared" si="39"/>
        <v>#DIV/0!</v>
      </c>
      <c r="X96" s="444">
        <v>0</v>
      </c>
      <c r="Y96" s="80"/>
      <c r="Z96" s="318" t="e">
        <f t="shared" si="43"/>
        <v>#DIV/0!</v>
      </c>
      <c r="AA96" s="319" t="e">
        <f t="shared" si="40"/>
        <v>#DIV/0!</v>
      </c>
      <c r="AB96" s="320" t="e">
        <f t="shared" si="41"/>
        <v>#DIV/0!</v>
      </c>
      <c r="AC96" s="136" t="s">
        <v>21</v>
      </c>
      <c r="AD96" s="411"/>
      <c r="AE96" s="420"/>
      <c r="AF96" s="411"/>
      <c r="AG96" s="427"/>
      <c r="AH96" s="283" t="s">
        <v>21</v>
      </c>
      <c r="AI96" s="297" t="e">
        <f>(H95+H96+I95+I96)/(12*(D95+D96))*1000</f>
        <v>#DIV/0!</v>
      </c>
      <c r="AJ96" s="139" t="s">
        <v>21</v>
      </c>
      <c r="AK96" s="140">
        <f t="shared" si="35"/>
        <v>0</v>
      </c>
      <c r="AL96" s="137" t="s">
        <v>21</v>
      </c>
      <c r="AM96" s="138" t="s">
        <v>21</v>
      </c>
      <c r="AN96" s="146" t="s">
        <v>21</v>
      </c>
      <c r="AO96" s="171"/>
      <c r="AP96" s="137" t="s">
        <v>21</v>
      </c>
      <c r="AQ96" s="137" t="s">
        <v>21</v>
      </c>
      <c r="AR96" s="138" t="s">
        <v>21</v>
      </c>
      <c r="AS96" s="144" t="s">
        <v>21</v>
      </c>
      <c r="AT96" s="383">
        <f t="shared" si="31"/>
        <v>0</v>
      </c>
      <c r="AU96" s="47">
        <f t="shared" si="36"/>
        <v>0</v>
      </c>
      <c r="AV96" s="46"/>
      <c r="AW96" s="48" t="e">
        <f t="shared" si="44"/>
        <v>#DIV/0!</v>
      </c>
      <c r="AX96" s="364"/>
      <c r="AY96" s="349"/>
      <c r="AZ96" s="58"/>
      <c r="BA96" s="182"/>
      <c r="BB96" s="395"/>
      <c r="BC96" s="395">
        <f t="shared" si="37"/>
        <v>0</v>
      </c>
      <c r="BD96" s="437"/>
      <c r="BE96" s="400"/>
      <c r="BF96" s="404"/>
    </row>
    <row r="97" spans="1:58" s="18" customFormat="1" x14ac:dyDescent="0.2">
      <c r="A97" s="496"/>
      <c r="B97" s="513"/>
      <c r="C97" s="212" t="s">
        <v>11</v>
      </c>
      <c r="D97" s="255"/>
      <c r="E97" s="256"/>
      <c r="F97" s="257"/>
      <c r="G97" s="257"/>
      <c r="H97" s="257"/>
      <c r="I97" s="257"/>
      <c r="J97" s="257"/>
      <c r="K97" s="257"/>
      <c r="L97" s="257"/>
      <c r="M97" s="257"/>
      <c r="N97" s="257"/>
      <c r="O97" s="257"/>
      <c r="P97" s="258">
        <f t="shared" si="32"/>
        <v>0</v>
      </c>
      <c r="Q97" s="103">
        <f>P97+P98</f>
        <v>0</v>
      </c>
      <c r="R97" s="240"/>
      <c r="S97" s="104">
        <f>Q97-R97</f>
        <v>0</v>
      </c>
      <c r="T97" s="70" t="e">
        <f t="shared" si="38"/>
        <v>#DIV/0!</v>
      </c>
      <c r="U97" s="111" t="e">
        <f t="shared" si="33"/>
        <v>#DIV/0!</v>
      </c>
      <c r="V97" s="111" t="e">
        <f t="shared" si="34"/>
        <v>#DIV/0!</v>
      </c>
      <c r="W97" s="118" t="e">
        <f t="shared" si="39"/>
        <v>#DIV/0!</v>
      </c>
      <c r="X97" s="443">
        <v>0</v>
      </c>
      <c r="Y97" s="79"/>
      <c r="Z97" s="315" t="e">
        <f t="shared" si="43"/>
        <v>#DIV/0!</v>
      </c>
      <c r="AA97" s="316" t="e">
        <f t="shared" si="40"/>
        <v>#DIV/0!</v>
      </c>
      <c r="AB97" s="317" t="e">
        <f t="shared" si="41"/>
        <v>#DIV/0!</v>
      </c>
      <c r="AC97" s="68" t="e">
        <f>(Y97*Z97+Y98*Z98)*0.012</f>
        <v>#DIV/0!</v>
      </c>
      <c r="AD97" s="410"/>
      <c r="AE97" s="504"/>
      <c r="AF97" s="423"/>
      <c r="AG97" s="429"/>
      <c r="AH97" s="282" t="e">
        <f>AD97+AD98+AF97+AF98-AC97</f>
        <v>#DIV/0!</v>
      </c>
      <c r="AI97" s="4" t="e">
        <f>AH97/(12*(Y97+Y98))*1000</f>
        <v>#DIV/0!</v>
      </c>
      <c r="AJ97" s="5" t="e">
        <f>AI97/AI98</f>
        <v>#DIV/0!</v>
      </c>
      <c r="AK97" s="206">
        <f t="shared" si="35"/>
        <v>0</v>
      </c>
      <c r="AL97" s="8" t="e">
        <f>AD97+AD98+AF97+AF98-(AK97*Z97+AK98*Z98)*0.012</f>
        <v>#DIV/0!</v>
      </c>
      <c r="AM97" s="4" t="e">
        <f>AL97/(12*(AK97+AK98))*1000</f>
        <v>#DIV/0!</v>
      </c>
      <c r="AN97" s="145" t="e">
        <f>AM97/AI98</f>
        <v>#DIV/0!</v>
      </c>
      <c r="AO97" s="149"/>
      <c r="AP97" s="148" t="e">
        <f>(AO97+AO98)/(12*(AK97+AK98))*1000</f>
        <v>#DIV/0!</v>
      </c>
      <c r="AQ97" s="4" t="e">
        <f>(H97+I97+H98+I98)/(12*(D97+D98))*1000+AM97+AP97</f>
        <v>#DIV/0!</v>
      </c>
      <c r="AR97" s="6" t="e">
        <f>(AM97+AP97)/AI98</f>
        <v>#DIV/0!</v>
      </c>
      <c r="AS97" s="143" t="e">
        <f>AQ97/AI98</f>
        <v>#DIV/0!</v>
      </c>
      <c r="AT97" s="382">
        <f t="shared" si="31"/>
        <v>0</v>
      </c>
      <c r="AU97" s="37">
        <f t="shared" si="36"/>
        <v>0</v>
      </c>
      <c r="AV97" s="36"/>
      <c r="AW97" s="38" t="e">
        <f t="shared" si="44"/>
        <v>#DIV/0!</v>
      </c>
      <c r="AX97" s="360"/>
      <c r="AY97" s="339"/>
      <c r="AZ97" s="11" t="e">
        <f>(AT97+AT98+AF97+AF98-AX97-AX98)/((AY97+AY98)*12)</f>
        <v>#DIV/0!</v>
      </c>
      <c r="BA97" s="182"/>
      <c r="BB97" s="394">
        <f>IF(AE97+AE98+AG97+AG98-AK97-AK98&lt;0,AE97+AE98+AG97+AG98-AK97-AK98,0)</f>
        <v>0</v>
      </c>
      <c r="BC97" s="394">
        <f t="shared" si="37"/>
        <v>0</v>
      </c>
      <c r="BD97" s="436">
        <f>BC97+BC98</f>
        <v>0</v>
      </c>
      <c r="BE97" s="399">
        <f>IF(AT97+AT98+AF97+AF98-AX97-AX98&lt;0,AT97+AT98+AF97+AF98-AX97-AX98,0)</f>
        <v>0</v>
      </c>
      <c r="BF97" s="404"/>
    </row>
    <row r="98" spans="1:58" s="18" customFormat="1" ht="13.5" thickBot="1" x14ac:dyDescent="0.25">
      <c r="A98" s="496"/>
      <c r="B98" s="513"/>
      <c r="C98" s="215" t="s">
        <v>12</v>
      </c>
      <c r="D98" s="243"/>
      <c r="E98" s="244"/>
      <c r="F98" s="245"/>
      <c r="G98" s="245"/>
      <c r="H98" s="245"/>
      <c r="I98" s="245"/>
      <c r="J98" s="245"/>
      <c r="K98" s="245"/>
      <c r="L98" s="245"/>
      <c r="M98" s="245"/>
      <c r="N98" s="245"/>
      <c r="O98" s="245"/>
      <c r="P98" s="259">
        <f t="shared" si="32"/>
        <v>0</v>
      </c>
      <c r="Q98" s="157" t="s">
        <v>21</v>
      </c>
      <c r="R98" s="180" t="s">
        <v>21</v>
      </c>
      <c r="S98" s="120" t="s">
        <v>21</v>
      </c>
      <c r="T98" s="71" t="e">
        <f t="shared" si="38"/>
        <v>#DIV/0!</v>
      </c>
      <c r="U98" s="112" t="e">
        <f t="shared" si="33"/>
        <v>#DIV/0!</v>
      </c>
      <c r="V98" s="112" t="e">
        <f t="shared" si="34"/>
        <v>#DIV/0!</v>
      </c>
      <c r="W98" s="119" t="e">
        <f t="shared" si="39"/>
        <v>#DIV/0!</v>
      </c>
      <c r="X98" s="444">
        <v>0</v>
      </c>
      <c r="Y98" s="80"/>
      <c r="Z98" s="318" t="e">
        <f t="shared" si="43"/>
        <v>#DIV/0!</v>
      </c>
      <c r="AA98" s="319" t="e">
        <f t="shared" si="40"/>
        <v>#DIV/0!</v>
      </c>
      <c r="AB98" s="320" t="e">
        <f t="shared" si="41"/>
        <v>#DIV/0!</v>
      </c>
      <c r="AC98" s="136" t="s">
        <v>21</v>
      </c>
      <c r="AD98" s="411"/>
      <c r="AE98" s="421"/>
      <c r="AF98" s="411"/>
      <c r="AG98" s="427"/>
      <c r="AH98" s="283" t="s">
        <v>21</v>
      </c>
      <c r="AI98" s="297" t="e">
        <f>(H97+H98+I97+I98)/(12*(D97+D98))*1000</f>
        <v>#DIV/0!</v>
      </c>
      <c r="AJ98" s="139" t="s">
        <v>21</v>
      </c>
      <c r="AK98" s="140">
        <f t="shared" si="35"/>
        <v>0</v>
      </c>
      <c r="AL98" s="137" t="s">
        <v>21</v>
      </c>
      <c r="AM98" s="138" t="s">
        <v>21</v>
      </c>
      <c r="AN98" s="146" t="s">
        <v>21</v>
      </c>
      <c r="AO98" s="171"/>
      <c r="AP98" s="137" t="s">
        <v>21</v>
      </c>
      <c r="AQ98" s="137" t="s">
        <v>21</v>
      </c>
      <c r="AR98" s="138" t="s">
        <v>21</v>
      </c>
      <c r="AS98" s="144" t="s">
        <v>21</v>
      </c>
      <c r="AT98" s="383">
        <f t="shared" si="31"/>
        <v>0</v>
      </c>
      <c r="AU98" s="50">
        <f t="shared" si="36"/>
        <v>0</v>
      </c>
      <c r="AV98" s="49"/>
      <c r="AW98" s="51" t="e">
        <f t="shared" si="44"/>
        <v>#DIV/0!</v>
      </c>
      <c r="AX98" s="346"/>
      <c r="AY98" s="336"/>
      <c r="AZ98" s="58"/>
      <c r="BA98" s="182"/>
      <c r="BB98" s="395"/>
      <c r="BC98" s="395">
        <f t="shared" si="37"/>
        <v>0</v>
      </c>
      <c r="BD98" s="437"/>
      <c r="BE98" s="400"/>
      <c r="BF98" s="404"/>
    </row>
    <row r="99" spans="1:58" s="18" customFormat="1" x14ac:dyDescent="0.2">
      <c r="A99" s="496"/>
      <c r="B99" s="520"/>
      <c r="C99" s="214" t="s">
        <v>11</v>
      </c>
      <c r="D99" s="255"/>
      <c r="E99" s="256"/>
      <c r="F99" s="257"/>
      <c r="G99" s="257"/>
      <c r="H99" s="257"/>
      <c r="I99" s="257"/>
      <c r="J99" s="257"/>
      <c r="K99" s="257"/>
      <c r="L99" s="257"/>
      <c r="M99" s="257"/>
      <c r="N99" s="257"/>
      <c r="O99" s="257"/>
      <c r="P99" s="253">
        <f t="shared" si="32"/>
        <v>0</v>
      </c>
      <c r="Q99" s="158">
        <f>P99+P100</f>
        <v>0</v>
      </c>
      <c r="R99" s="240"/>
      <c r="S99" s="104">
        <f>Q99-R99</f>
        <v>0</v>
      </c>
      <c r="T99" s="72" t="e">
        <f t="shared" si="38"/>
        <v>#DIV/0!</v>
      </c>
      <c r="U99" s="109" t="e">
        <f t="shared" si="33"/>
        <v>#DIV/0!</v>
      </c>
      <c r="V99" s="109" t="e">
        <f t="shared" si="34"/>
        <v>#DIV/0!</v>
      </c>
      <c r="W99" s="117" t="e">
        <f t="shared" si="39"/>
        <v>#DIV/0!</v>
      </c>
      <c r="X99" s="443">
        <v>0</v>
      </c>
      <c r="Y99" s="79"/>
      <c r="Z99" s="315" t="e">
        <f t="shared" si="43"/>
        <v>#DIV/0!</v>
      </c>
      <c r="AA99" s="316" t="e">
        <f t="shared" si="40"/>
        <v>#DIV/0!</v>
      </c>
      <c r="AB99" s="317" t="e">
        <f t="shared" si="41"/>
        <v>#DIV/0!</v>
      </c>
      <c r="AC99" s="68" t="e">
        <f>(Y99*Z99+Y100*Z100)*0.012</f>
        <v>#DIV/0!</v>
      </c>
      <c r="AD99" s="410"/>
      <c r="AE99" s="505"/>
      <c r="AF99" s="410"/>
      <c r="AG99" s="426"/>
      <c r="AH99" s="282" t="e">
        <f>AD99+AD100+AF99+AF100-AC99</f>
        <v>#DIV/0!</v>
      </c>
      <c r="AI99" s="4" t="e">
        <f>AH99/(12*(Y99+Y100))*1000</f>
        <v>#DIV/0!</v>
      </c>
      <c r="AJ99" s="5" t="e">
        <f>AI99/AI100</f>
        <v>#DIV/0!</v>
      </c>
      <c r="AK99" s="206">
        <f t="shared" si="35"/>
        <v>0</v>
      </c>
      <c r="AL99" s="8" t="e">
        <f>AD99+AD100+AF99+AF100-(AK99*Z99+AK100*Z100)*0.012</f>
        <v>#DIV/0!</v>
      </c>
      <c r="AM99" s="4" t="e">
        <f>AL99/(12*(AK99+AK100))*1000</f>
        <v>#DIV/0!</v>
      </c>
      <c r="AN99" s="145" t="e">
        <f>AM99/AI100</f>
        <v>#DIV/0!</v>
      </c>
      <c r="AO99" s="149"/>
      <c r="AP99" s="148" t="e">
        <f>(AO99+AO100)/(12*(AK99+AK100))*1000</f>
        <v>#DIV/0!</v>
      </c>
      <c r="AQ99" s="4" t="e">
        <f>(H99+I99+H100+I100)/(12*(D99+D100))*1000+AM99+AP99</f>
        <v>#DIV/0!</v>
      </c>
      <c r="AR99" s="6" t="e">
        <f>(AM99+AP99)/AI100</f>
        <v>#DIV/0!</v>
      </c>
      <c r="AS99" s="143" t="e">
        <f>AQ99/AI100</f>
        <v>#DIV/0!</v>
      </c>
      <c r="AT99" s="382">
        <f t="shared" si="31"/>
        <v>0</v>
      </c>
      <c r="AU99" s="34">
        <f t="shared" si="36"/>
        <v>0</v>
      </c>
      <c r="AV99" s="33"/>
      <c r="AW99" s="35" t="e">
        <f t="shared" si="44"/>
        <v>#DIV/0!</v>
      </c>
      <c r="AX99" s="345"/>
      <c r="AY99" s="333"/>
      <c r="AZ99" s="11" t="e">
        <f>(AT99+AT100+AF99+AF100-AX99-AX100)/((AY99+AY100)*12)</f>
        <v>#DIV/0!</v>
      </c>
      <c r="BA99" s="182"/>
      <c r="BB99" s="394">
        <f>IF(AE99+AE100+AG99+AG100-AK99-AK100&lt;0,AE99+AE100+AG99+AG100-AK99-AK100,0)</f>
        <v>0</v>
      </c>
      <c r="BC99" s="394">
        <f t="shared" si="37"/>
        <v>0</v>
      </c>
      <c r="BD99" s="436">
        <f>BC99+BC100</f>
        <v>0</v>
      </c>
      <c r="BE99" s="399">
        <f>IF(AT99+AT100+AF99+AF100-AX99-AX100&lt;0,AT99+AT100+AF99+AF100-AX99-AX100,0)</f>
        <v>0</v>
      </c>
      <c r="BF99" s="404"/>
    </row>
    <row r="100" spans="1:58" s="18" customFormat="1" ht="13.5" thickBot="1" x14ac:dyDescent="0.25">
      <c r="A100" s="496"/>
      <c r="B100" s="514"/>
      <c r="C100" s="213" t="s">
        <v>12</v>
      </c>
      <c r="D100" s="260"/>
      <c r="E100" s="261"/>
      <c r="F100" s="262"/>
      <c r="G100" s="262"/>
      <c r="H100" s="262"/>
      <c r="I100" s="262"/>
      <c r="J100" s="262"/>
      <c r="K100" s="262"/>
      <c r="L100" s="262"/>
      <c r="M100" s="262"/>
      <c r="N100" s="262"/>
      <c r="O100" s="262"/>
      <c r="P100" s="254">
        <f t="shared" si="32"/>
        <v>0</v>
      </c>
      <c r="Q100" s="157" t="s">
        <v>21</v>
      </c>
      <c r="R100" s="180" t="s">
        <v>21</v>
      </c>
      <c r="S100" s="120" t="s">
        <v>21</v>
      </c>
      <c r="T100" s="69" t="e">
        <f t="shared" si="38"/>
        <v>#DIV/0!</v>
      </c>
      <c r="U100" s="110" t="e">
        <f t="shared" si="33"/>
        <v>#DIV/0!</v>
      </c>
      <c r="V100" s="110" t="e">
        <f t="shared" si="34"/>
        <v>#DIV/0!</v>
      </c>
      <c r="W100" s="116" t="e">
        <f t="shared" si="39"/>
        <v>#DIV/0!</v>
      </c>
      <c r="X100" s="444">
        <v>0</v>
      </c>
      <c r="Y100" s="80"/>
      <c r="Z100" s="318" t="e">
        <f t="shared" si="43"/>
        <v>#DIV/0!</v>
      </c>
      <c r="AA100" s="319" t="e">
        <f t="shared" si="40"/>
        <v>#DIV/0!</v>
      </c>
      <c r="AB100" s="320" t="e">
        <f t="shared" si="41"/>
        <v>#DIV/0!</v>
      </c>
      <c r="AC100" s="136" t="s">
        <v>21</v>
      </c>
      <c r="AD100" s="411"/>
      <c r="AE100" s="420"/>
      <c r="AF100" s="411"/>
      <c r="AG100" s="427"/>
      <c r="AH100" s="283" t="s">
        <v>21</v>
      </c>
      <c r="AI100" s="297" t="e">
        <f>(H99+H100+I99+I100)/(12*(D99+D100))*1000</f>
        <v>#DIV/0!</v>
      </c>
      <c r="AJ100" s="139" t="s">
        <v>21</v>
      </c>
      <c r="AK100" s="140">
        <f t="shared" si="35"/>
        <v>0</v>
      </c>
      <c r="AL100" s="137" t="s">
        <v>21</v>
      </c>
      <c r="AM100" s="138" t="s">
        <v>21</v>
      </c>
      <c r="AN100" s="146" t="s">
        <v>21</v>
      </c>
      <c r="AO100" s="171"/>
      <c r="AP100" s="137" t="s">
        <v>21</v>
      </c>
      <c r="AQ100" s="137" t="s">
        <v>21</v>
      </c>
      <c r="AR100" s="138" t="s">
        <v>21</v>
      </c>
      <c r="AS100" s="144" t="s">
        <v>21</v>
      </c>
      <c r="AT100" s="383">
        <f t="shared" si="31"/>
        <v>0</v>
      </c>
      <c r="AU100" s="47">
        <f t="shared" si="36"/>
        <v>0</v>
      </c>
      <c r="AV100" s="46"/>
      <c r="AW100" s="48" t="e">
        <f t="shared" si="44"/>
        <v>#DIV/0!</v>
      </c>
      <c r="AX100" s="364"/>
      <c r="AY100" s="349"/>
      <c r="AZ100" s="58"/>
      <c r="BA100" s="182"/>
      <c r="BB100" s="395"/>
      <c r="BC100" s="395">
        <f t="shared" si="37"/>
        <v>0</v>
      </c>
      <c r="BD100" s="437"/>
      <c r="BE100" s="400"/>
      <c r="BF100" s="404"/>
    </row>
    <row r="101" spans="1:58" s="18" customFormat="1" x14ac:dyDescent="0.2">
      <c r="A101" s="496"/>
      <c r="B101" s="520"/>
      <c r="C101" s="214" t="s">
        <v>11</v>
      </c>
      <c r="D101" s="255"/>
      <c r="E101" s="256"/>
      <c r="F101" s="257"/>
      <c r="G101" s="257"/>
      <c r="H101" s="257"/>
      <c r="I101" s="257"/>
      <c r="J101" s="257"/>
      <c r="K101" s="257"/>
      <c r="L101" s="257"/>
      <c r="M101" s="257"/>
      <c r="N101" s="257"/>
      <c r="O101" s="257"/>
      <c r="P101" s="258">
        <f t="shared" si="32"/>
        <v>0</v>
      </c>
      <c r="Q101" s="103">
        <f>P101+P102</f>
        <v>0</v>
      </c>
      <c r="R101" s="240"/>
      <c r="S101" s="104">
        <f>Q101-R101</f>
        <v>0</v>
      </c>
      <c r="T101" s="70" t="e">
        <f t="shared" ref="T101:T132" si="45">P101/(12*D101)*1000</f>
        <v>#DIV/0!</v>
      </c>
      <c r="U101" s="111" t="e">
        <f t="shared" ref="U101:U132" si="46">H101/(12*D101)*1000</f>
        <v>#DIV/0!</v>
      </c>
      <c r="V101" s="111" t="e">
        <f t="shared" ref="V101:V132" si="47">I101/(12*D101)*1000</f>
        <v>#DIV/0!</v>
      </c>
      <c r="W101" s="118" t="e">
        <f t="shared" si="39"/>
        <v>#DIV/0!</v>
      </c>
      <c r="X101" s="443">
        <v>0</v>
      </c>
      <c r="Y101" s="79"/>
      <c r="Z101" s="315" t="e">
        <f t="shared" si="43"/>
        <v>#DIV/0!</v>
      </c>
      <c r="AA101" s="316" t="e">
        <f t="shared" si="40"/>
        <v>#DIV/0!</v>
      </c>
      <c r="AB101" s="317" t="e">
        <f t="shared" si="41"/>
        <v>#DIV/0!</v>
      </c>
      <c r="AC101" s="68" t="e">
        <f>(Y101*Z101+Y102*Z102)*0.012</f>
        <v>#DIV/0!</v>
      </c>
      <c r="AD101" s="410"/>
      <c r="AE101" s="504"/>
      <c r="AF101" s="410"/>
      <c r="AG101" s="426"/>
      <c r="AH101" s="282" t="e">
        <f>AD101+AD102+AF101+AF102-AC101</f>
        <v>#DIV/0!</v>
      </c>
      <c r="AI101" s="4" t="e">
        <f>AH101/(12*(Y101+Y102))*1000</f>
        <v>#DIV/0!</v>
      </c>
      <c r="AJ101" s="5" t="e">
        <f>AI101/AI102</f>
        <v>#DIV/0!</v>
      </c>
      <c r="AK101" s="206">
        <f t="shared" si="35"/>
        <v>0</v>
      </c>
      <c r="AL101" s="8" t="e">
        <f>AD101+AD102+AF101+AF102-(AK101*Z101+AK102*Z102)*0.012</f>
        <v>#DIV/0!</v>
      </c>
      <c r="AM101" s="4" t="e">
        <f>AL101/(12*(AK101+AK102))*1000</f>
        <v>#DIV/0!</v>
      </c>
      <c r="AN101" s="145" t="e">
        <f>AM101/AI102</f>
        <v>#DIV/0!</v>
      </c>
      <c r="AO101" s="149"/>
      <c r="AP101" s="148" t="e">
        <f>(AO101+AO102)/(12*(AK101+AK102))*1000</f>
        <v>#DIV/0!</v>
      </c>
      <c r="AQ101" s="4" t="e">
        <f>(H101+I101+H102+I102)/(12*(D101+D102))*1000+AM101+AP101</f>
        <v>#DIV/0!</v>
      </c>
      <c r="AR101" s="6" t="e">
        <f>(AM101+AP101)/AI102</f>
        <v>#DIV/0!</v>
      </c>
      <c r="AS101" s="143" t="e">
        <f>AQ101/AI102</f>
        <v>#DIV/0!</v>
      </c>
      <c r="AT101" s="382">
        <f t="shared" si="31"/>
        <v>0</v>
      </c>
      <c r="AU101" s="37">
        <f t="shared" ref="AU101:AU132" si="48">H101+I101</f>
        <v>0</v>
      </c>
      <c r="AV101" s="36"/>
      <c r="AW101" s="38" t="e">
        <f t="shared" si="44"/>
        <v>#DIV/0!</v>
      </c>
      <c r="AX101" s="360"/>
      <c r="AY101" s="339"/>
      <c r="AZ101" s="11" t="e">
        <f>(AT101+AT102+AF101+AF102-AX101-AX102)/((AY101+AY102)*12)</f>
        <v>#DIV/0!</v>
      </c>
      <c r="BA101" s="182"/>
      <c r="BB101" s="394">
        <f>IF(AE101+AE102+AG101+AG102-AK101-AK102&lt;0,AE101+AE102+AG101+AG102-AK101-AK102,0)</f>
        <v>0</v>
      </c>
      <c r="BC101" s="394">
        <f t="shared" ref="BC101:BC132" si="49">AE101+AG101-AK101</f>
        <v>0</v>
      </c>
      <c r="BD101" s="436">
        <f>BC101+BC102</f>
        <v>0</v>
      </c>
      <c r="BE101" s="399">
        <f>IF(AT101+AT102+AF101+AF102-AX101-AX102&lt;0,AT101+AT102+AF101+AF102-AX101-AX102,0)</f>
        <v>0</v>
      </c>
      <c r="BF101" s="404"/>
    </row>
    <row r="102" spans="1:58" s="18" customFormat="1" ht="16.899999999999999" customHeight="1" thickBot="1" x14ac:dyDescent="0.25">
      <c r="A102" s="496"/>
      <c r="B102" s="514"/>
      <c r="C102" s="213" t="s">
        <v>12</v>
      </c>
      <c r="D102" s="260"/>
      <c r="E102" s="261"/>
      <c r="F102" s="262"/>
      <c r="G102" s="262"/>
      <c r="H102" s="262"/>
      <c r="I102" s="262"/>
      <c r="J102" s="262"/>
      <c r="K102" s="262"/>
      <c r="L102" s="262"/>
      <c r="M102" s="262"/>
      <c r="N102" s="262"/>
      <c r="O102" s="262"/>
      <c r="P102" s="259">
        <f t="shared" si="32"/>
        <v>0</v>
      </c>
      <c r="Q102" s="157" t="s">
        <v>21</v>
      </c>
      <c r="R102" s="180" t="s">
        <v>21</v>
      </c>
      <c r="S102" s="120" t="s">
        <v>21</v>
      </c>
      <c r="T102" s="71" t="e">
        <f t="shared" si="45"/>
        <v>#DIV/0!</v>
      </c>
      <c r="U102" s="112" t="e">
        <f t="shared" si="46"/>
        <v>#DIV/0!</v>
      </c>
      <c r="V102" s="112" t="e">
        <f t="shared" si="47"/>
        <v>#DIV/0!</v>
      </c>
      <c r="W102" s="119" t="e">
        <f t="shared" si="39"/>
        <v>#DIV/0!</v>
      </c>
      <c r="X102" s="444">
        <v>0</v>
      </c>
      <c r="Y102" s="80"/>
      <c r="Z102" s="318" t="e">
        <f t="shared" si="43"/>
        <v>#DIV/0!</v>
      </c>
      <c r="AA102" s="319" t="e">
        <f t="shared" si="40"/>
        <v>#DIV/0!</v>
      </c>
      <c r="AB102" s="320" t="e">
        <f t="shared" si="41"/>
        <v>#DIV/0!</v>
      </c>
      <c r="AC102" s="136" t="s">
        <v>21</v>
      </c>
      <c r="AD102" s="411"/>
      <c r="AE102" s="420"/>
      <c r="AF102" s="411"/>
      <c r="AG102" s="427"/>
      <c r="AH102" s="283" t="s">
        <v>21</v>
      </c>
      <c r="AI102" s="297" t="e">
        <f>(H101+H102+I101+I102)/(12*(D101+D102))*1000</f>
        <v>#DIV/0!</v>
      </c>
      <c r="AJ102" s="139" t="s">
        <v>21</v>
      </c>
      <c r="AK102" s="140">
        <f t="shared" si="35"/>
        <v>0</v>
      </c>
      <c r="AL102" s="137" t="s">
        <v>21</v>
      </c>
      <c r="AM102" s="138" t="s">
        <v>21</v>
      </c>
      <c r="AN102" s="146" t="s">
        <v>21</v>
      </c>
      <c r="AO102" s="171"/>
      <c r="AP102" s="137" t="s">
        <v>21</v>
      </c>
      <c r="AQ102" s="137" t="s">
        <v>21</v>
      </c>
      <c r="AR102" s="138" t="s">
        <v>21</v>
      </c>
      <c r="AS102" s="144" t="s">
        <v>21</v>
      </c>
      <c r="AT102" s="383">
        <f t="shared" si="31"/>
        <v>0</v>
      </c>
      <c r="AU102" s="47">
        <f t="shared" si="48"/>
        <v>0</v>
      </c>
      <c r="AV102" s="49"/>
      <c r="AW102" s="51" t="e">
        <f t="shared" si="44"/>
        <v>#DIV/0!</v>
      </c>
      <c r="AX102" s="346"/>
      <c r="AY102" s="336"/>
      <c r="AZ102" s="58"/>
      <c r="BA102" s="182"/>
      <c r="BB102" s="395"/>
      <c r="BC102" s="395">
        <f t="shared" si="49"/>
        <v>0</v>
      </c>
      <c r="BD102" s="437"/>
      <c r="BE102" s="400"/>
      <c r="BF102" s="404"/>
    </row>
    <row r="103" spans="1:58" s="18" customFormat="1" x14ac:dyDescent="0.2">
      <c r="A103" s="496"/>
      <c r="B103" s="520"/>
      <c r="C103" s="214" t="s">
        <v>11</v>
      </c>
      <c r="D103" s="255"/>
      <c r="E103" s="256"/>
      <c r="F103" s="257"/>
      <c r="G103" s="257"/>
      <c r="H103" s="257"/>
      <c r="I103" s="257"/>
      <c r="J103" s="257"/>
      <c r="K103" s="257"/>
      <c r="L103" s="257"/>
      <c r="M103" s="257"/>
      <c r="N103" s="257"/>
      <c r="O103" s="257"/>
      <c r="P103" s="258">
        <f t="shared" si="32"/>
        <v>0</v>
      </c>
      <c r="Q103" s="103">
        <f>P103+P104</f>
        <v>0</v>
      </c>
      <c r="R103" s="240"/>
      <c r="S103" s="104">
        <f>Q103-R103</f>
        <v>0</v>
      </c>
      <c r="T103" s="70" t="e">
        <f t="shared" si="45"/>
        <v>#DIV/0!</v>
      </c>
      <c r="U103" s="111" t="e">
        <f t="shared" si="46"/>
        <v>#DIV/0!</v>
      </c>
      <c r="V103" s="111" t="e">
        <f t="shared" si="47"/>
        <v>#DIV/0!</v>
      </c>
      <c r="W103" s="118" t="e">
        <f t="shared" si="39"/>
        <v>#DIV/0!</v>
      </c>
      <c r="X103" s="443">
        <v>0</v>
      </c>
      <c r="Y103" s="79"/>
      <c r="Z103" s="315" t="e">
        <f t="shared" si="43"/>
        <v>#DIV/0!</v>
      </c>
      <c r="AA103" s="316" t="e">
        <f t="shared" si="40"/>
        <v>#DIV/0!</v>
      </c>
      <c r="AB103" s="317" t="e">
        <f t="shared" si="41"/>
        <v>#DIV/0!</v>
      </c>
      <c r="AC103" s="68" t="e">
        <f>(Y103*Z103+Y104*Z104)*0.012</f>
        <v>#DIV/0!</v>
      </c>
      <c r="AD103" s="410"/>
      <c r="AE103" s="505"/>
      <c r="AF103" s="410"/>
      <c r="AG103" s="426"/>
      <c r="AH103" s="282" t="e">
        <f>AD103+AD104+AF103+AF104-AC103</f>
        <v>#DIV/0!</v>
      </c>
      <c r="AI103" s="4" t="e">
        <f>AH103/(12*(Y103+Y104))*1000</f>
        <v>#DIV/0!</v>
      </c>
      <c r="AJ103" s="5" t="e">
        <f>AI103/AI104</f>
        <v>#DIV/0!</v>
      </c>
      <c r="AK103" s="206">
        <f t="shared" si="35"/>
        <v>0</v>
      </c>
      <c r="AL103" s="8" t="e">
        <f>AD103+AD104+AF103+AF104-(AK103*Z103+AK104*Z104)*0.012</f>
        <v>#DIV/0!</v>
      </c>
      <c r="AM103" s="4" t="e">
        <f>AL103/(12*(AK103+AK104))*1000</f>
        <v>#DIV/0!</v>
      </c>
      <c r="AN103" s="145" t="e">
        <f>AM103/AI104</f>
        <v>#DIV/0!</v>
      </c>
      <c r="AO103" s="149"/>
      <c r="AP103" s="148" t="e">
        <f>(AO103+AO104)/(12*(AK103+AK104))*1000</f>
        <v>#DIV/0!</v>
      </c>
      <c r="AQ103" s="4" t="e">
        <f>(H103+I103+H104+I104)/(12*(D103+D104))*1000+AM103+AP103</f>
        <v>#DIV/0!</v>
      </c>
      <c r="AR103" s="6" t="e">
        <f>(AM103+AP103)/AI104</f>
        <v>#DIV/0!</v>
      </c>
      <c r="AS103" s="143" t="e">
        <f>AQ103/AI104</f>
        <v>#DIV/0!</v>
      </c>
      <c r="AT103" s="382">
        <f t="shared" si="31"/>
        <v>0</v>
      </c>
      <c r="AU103" s="37">
        <f t="shared" si="48"/>
        <v>0</v>
      </c>
      <c r="AV103" s="36"/>
      <c r="AW103" s="38" t="e">
        <f t="shared" si="44"/>
        <v>#DIV/0!</v>
      </c>
      <c r="AX103" s="360"/>
      <c r="AY103" s="339"/>
      <c r="AZ103" s="11" t="e">
        <f>(AT103+AT104+AF103+AF104-AX103-AX104)/((AY103+AY104)*12)</f>
        <v>#DIV/0!</v>
      </c>
      <c r="BA103" s="182"/>
      <c r="BB103" s="394">
        <f>IF(AE103+AE104+AG103+AG104-AK103-AK104&lt;0,AE103+AE104+AG103+AG104-AK103-AK104,0)</f>
        <v>0</v>
      </c>
      <c r="BC103" s="394">
        <f t="shared" si="49"/>
        <v>0</v>
      </c>
      <c r="BD103" s="436">
        <f>BC103+BC104</f>
        <v>0</v>
      </c>
      <c r="BE103" s="399">
        <f>IF(AT103+AT104+AF103+AF104-AX103-AX104&lt;0,AT103+AT104+AF103+AF104-AX103-AX104,0)</f>
        <v>0</v>
      </c>
      <c r="BF103" s="404"/>
    </row>
    <row r="104" spans="1:58" s="18" customFormat="1" ht="15" customHeight="1" thickBot="1" x14ac:dyDescent="0.25">
      <c r="A104" s="496"/>
      <c r="B104" s="514"/>
      <c r="C104" s="213" t="s">
        <v>12</v>
      </c>
      <c r="D104" s="262"/>
      <c r="E104" s="261"/>
      <c r="F104" s="262"/>
      <c r="G104" s="262"/>
      <c r="H104" s="262"/>
      <c r="I104" s="262"/>
      <c r="J104" s="262"/>
      <c r="K104" s="262"/>
      <c r="L104" s="262"/>
      <c r="M104" s="262"/>
      <c r="N104" s="262"/>
      <c r="O104" s="262"/>
      <c r="P104" s="259">
        <f t="shared" si="32"/>
        <v>0</v>
      </c>
      <c r="Q104" s="157" t="s">
        <v>21</v>
      </c>
      <c r="R104" s="180" t="s">
        <v>21</v>
      </c>
      <c r="S104" s="120" t="s">
        <v>21</v>
      </c>
      <c r="T104" s="71" t="e">
        <f t="shared" si="45"/>
        <v>#DIV/0!</v>
      </c>
      <c r="U104" s="112" t="e">
        <f t="shared" si="46"/>
        <v>#DIV/0!</v>
      </c>
      <c r="V104" s="112" t="e">
        <f t="shared" si="47"/>
        <v>#DIV/0!</v>
      </c>
      <c r="W104" s="119" t="e">
        <f t="shared" si="39"/>
        <v>#DIV/0!</v>
      </c>
      <c r="X104" s="444">
        <v>0</v>
      </c>
      <c r="Y104" s="80"/>
      <c r="Z104" s="318" t="e">
        <f t="shared" si="43"/>
        <v>#DIV/0!</v>
      </c>
      <c r="AA104" s="319" t="e">
        <f t="shared" si="40"/>
        <v>#DIV/0!</v>
      </c>
      <c r="AB104" s="320" t="e">
        <f t="shared" si="41"/>
        <v>#DIV/0!</v>
      </c>
      <c r="AC104" s="136" t="s">
        <v>21</v>
      </c>
      <c r="AD104" s="411"/>
      <c r="AE104" s="420"/>
      <c r="AF104" s="411"/>
      <c r="AG104" s="427"/>
      <c r="AH104" s="283" t="s">
        <v>21</v>
      </c>
      <c r="AI104" s="297" t="e">
        <f>(H103+H104+I103+I104)/(12*(D103+D104))*1000</f>
        <v>#DIV/0!</v>
      </c>
      <c r="AJ104" s="139" t="s">
        <v>21</v>
      </c>
      <c r="AK104" s="140">
        <f t="shared" si="35"/>
        <v>0</v>
      </c>
      <c r="AL104" s="137" t="s">
        <v>21</v>
      </c>
      <c r="AM104" s="138" t="s">
        <v>21</v>
      </c>
      <c r="AN104" s="146" t="s">
        <v>21</v>
      </c>
      <c r="AO104" s="171"/>
      <c r="AP104" s="137" t="s">
        <v>21</v>
      </c>
      <c r="AQ104" s="137" t="s">
        <v>21</v>
      </c>
      <c r="AR104" s="138" t="s">
        <v>21</v>
      </c>
      <c r="AS104" s="144" t="s">
        <v>21</v>
      </c>
      <c r="AT104" s="383">
        <f t="shared" si="31"/>
        <v>0</v>
      </c>
      <c r="AU104" s="50">
        <f t="shared" si="48"/>
        <v>0</v>
      </c>
      <c r="AV104" s="49"/>
      <c r="AW104" s="51" t="e">
        <f t="shared" si="44"/>
        <v>#DIV/0!</v>
      </c>
      <c r="AX104" s="346"/>
      <c r="AY104" s="336"/>
      <c r="AZ104" s="58"/>
      <c r="BA104" s="182"/>
      <c r="BB104" s="395"/>
      <c r="BC104" s="395">
        <f t="shared" si="49"/>
        <v>0</v>
      </c>
      <c r="BD104" s="437"/>
      <c r="BE104" s="400"/>
      <c r="BF104" s="404"/>
    </row>
    <row r="105" spans="1:58" s="18" customFormat="1" x14ac:dyDescent="0.2">
      <c r="A105" s="496"/>
      <c r="B105" s="522"/>
      <c r="C105" s="214" t="s">
        <v>11</v>
      </c>
      <c r="D105" s="255"/>
      <c r="E105" s="256"/>
      <c r="F105" s="257"/>
      <c r="G105" s="257"/>
      <c r="H105" s="257"/>
      <c r="I105" s="257"/>
      <c r="J105" s="257"/>
      <c r="K105" s="257"/>
      <c r="L105" s="257"/>
      <c r="M105" s="257"/>
      <c r="N105" s="257"/>
      <c r="O105" s="257"/>
      <c r="P105" s="258">
        <f t="shared" si="32"/>
        <v>0</v>
      </c>
      <c r="Q105" s="103">
        <f>P105+P106</f>
        <v>0</v>
      </c>
      <c r="R105" s="240"/>
      <c r="S105" s="104">
        <f>Q105-R105</f>
        <v>0</v>
      </c>
      <c r="T105" s="70" t="e">
        <f t="shared" si="45"/>
        <v>#DIV/0!</v>
      </c>
      <c r="U105" s="111" t="e">
        <f t="shared" si="46"/>
        <v>#DIV/0!</v>
      </c>
      <c r="V105" s="111" t="e">
        <f t="shared" si="47"/>
        <v>#DIV/0!</v>
      </c>
      <c r="W105" s="118" t="e">
        <f t="shared" si="39"/>
        <v>#DIV/0!</v>
      </c>
      <c r="X105" s="443">
        <v>0</v>
      </c>
      <c r="Y105" s="79"/>
      <c r="Z105" s="315" t="e">
        <f t="shared" si="43"/>
        <v>#DIV/0!</v>
      </c>
      <c r="AA105" s="316" t="e">
        <f t="shared" si="40"/>
        <v>#DIV/0!</v>
      </c>
      <c r="AB105" s="317" t="e">
        <f t="shared" si="41"/>
        <v>#DIV/0!</v>
      </c>
      <c r="AC105" s="68" t="e">
        <f>(Y105*Z105+Y106*Z106)*0.012</f>
        <v>#DIV/0!</v>
      </c>
      <c r="AD105" s="410"/>
      <c r="AE105" s="505"/>
      <c r="AF105" s="410"/>
      <c r="AG105" s="426"/>
      <c r="AH105" s="282" t="e">
        <f>AD105+AD106+AF105+AF106-AC105</f>
        <v>#DIV/0!</v>
      </c>
      <c r="AI105" s="4" t="e">
        <f>AH105/(12*(Y105+Y106))*1000</f>
        <v>#DIV/0!</v>
      </c>
      <c r="AJ105" s="5" t="e">
        <f>AI105/AI106</f>
        <v>#DIV/0!</v>
      </c>
      <c r="AK105" s="206">
        <f t="shared" si="35"/>
        <v>0</v>
      </c>
      <c r="AL105" s="8" t="e">
        <f>AD105+AD106+AF105+AF106-(AK105*Z105+AK106*Z106)*0.012</f>
        <v>#DIV/0!</v>
      </c>
      <c r="AM105" s="4" t="e">
        <f>AL105/(12*(AK105+AK106))*1000</f>
        <v>#DIV/0!</v>
      </c>
      <c r="AN105" s="145" t="e">
        <f>AM105/AI106</f>
        <v>#DIV/0!</v>
      </c>
      <c r="AO105" s="149"/>
      <c r="AP105" s="148" t="e">
        <f>(AO105+AO106)/(12*(AK105+AK106))*1000</f>
        <v>#DIV/0!</v>
      </c>
      <c r="AQ105" s="4" t="e">
        <f>(H105+I105+H106+I106)/(12*(D105+D106))*1000+AM105+AP105</f>
        <v>#DIV/0!</v>
      </c>
      <c r="AR105" s="6" t="e">
        <f>(AM105+AP105)/AI106</f>
        <v>#DIV/0!</v>
      </c>
      <c r="AS105" s="143" t="e">
        <f>AQ105/AI106</f>
        <v>#DIV/0!</v>
      </c>
      <c r="AT105" s="382">
        <f t="shared" si="31"/>
        <v>0</v>
      </c>
      <c r="AU105" s="37">
        <f t="shared" si="48"/>
        <v>0</v>
      </c>
      <c r="AV105" s="36"/>
      <c r="AW105" s="38" t="e">
        <f t="shared" si="44"/>
        <v>#DIV/0!</v>
      </c>
      <c r="AX105" s="360"/>
      <c r="AY105" s="339"/>
      <c r="AZ105" s="11" t="e">
        <f>(AT105+AT106+AF105+AF106-AX105-AX106)/((AY105+AY106)*12)</f>
        <v>#DIV/0!</v>
      </c>
      <c r="BA105" s="182"/>
      <c r="BB105" s="394">
        <f>IF(AE105+AE106+AG105+AG106-AK105-AK106&lt;0,AE105+AE106+AG105+AG106-AK105-AK106,0)</f>
        <v>0</v>
      </c>
      <c r="BC105" s="394">
        <f t="shared" si="49"/>
        <v>0</v>
      </c>
      <c r="BD105" s="436">
        <f>BC105+BC106</f>
        <v>0</v>
      </c>
      <c r="BE105" s="399">
        <f>IF(AT105+AT106+AF105+AF106-AX105-AX106&lt;0,AT105+AT106+AF105+AF106-AX105-AX106,0)</f>
        <v>0</v>
      </c>
      <c r="BF105" s="404"/>
    </row>
    <row r="106" spans="1:58" s="18" customFormat="1" ht="13.5" thickBot="1" x14ac:dyDescent="0.25">
      <c r="A106" s="496"/>
      <c r="B106" s="512"/>
      <c r="C106" s="213" t="s">
        <v>12</v>
      </c>
      <c r="D106" s="260"/>
      <c r="E106" s="261"/>
      <c r="F106" s="262"/>
      <c r="G106" s="262"/>
      <c r="H106" s="262"/>
      <c r="I106" s="262"/>
      <c r="J106" s="262"/>
      <c r="K106" s="262"/>
      <c r="L106" s="262"/>
      <c r="M106" s="262"/>
      <c r="N106" s="262"/>
      <c r="O106" s="262"/>
      <c r="P106" s="259">
        <f t="shared" si="32"/>
        <v>0</v>
      </c>
      <c r="Q106" s="157" t="s">
        <v>21</v>
      </c>
      <c r="R106" s="180" t="s">
        <v>21</v>
      </c>
      <c r="S106" s="120" t="s">
        <v>21</v>
      </c>
      <c r="T106" s="71" t="e">
        <f t="shared" si="45"/>
        <v>#DIV/0!</v>
      </c>
      <c r="U106" s="112" t="e">
        <f t="shared" si="46"/>
        <v>#DIV/0!</v>
      </c>
      <c r="V106" s="112" t="e">
        <f t="shared" si="47"/>
        <v>#DIV/0!</v>
      </c>
      <c r="W106" s="119" t="e">
        <f t="shared" si="39"/>
        <v>#DIV/0!</v>
      </c>
      <c r="X106" s="444">
        <v>0</v>
      </c>
      <c r="Y106" s="80"/>
      <c r="Z106" s="318" t="e">
        <f t="shared" si="43"/>
        <v>#DIV/0!</v>
      </c>
      <c r="AA106" s="319" t="e">
        <f t="shared" si="40"/>
        <v>#DIV/0!</v>
      </c>
      <c r="AB106" s="320" t="e">
        <f t="shared" si="41"/>
        <v>#DIV/0!</v>
      </c>
      <c r="AC106" s="136" t="s">
        <v>21</v>
      </c>
      <c r="AD106" s="411"/>
      <c r="AE106" s="420"/>
      <c r="AF106" s="411"/>
      <c r="AG106" s="427"/>
      <c r="AH106" s="283" t="s">
        <v>21</v>
      </c>
      <c r="AI106" s="297" t="e">
        <f>(H105+H106+I105+I106)/(12*(D105+D106))*1000</f>
        <v>#DIV/0!</v>
      </c>
      <c r="AJ106" s="139" t="s">
        <v>21</v>
      </c>
      <c r="AK106" s="140">
        <f t="shared" si="35"/>
        <v>0</v>
      </c>
      <c r="AL106" s="137" t="s">
        <v>21</v>
      </c>
      <c r="AM106" s="138" t="s">
        <v>21</v>
      </c>
      <c r="AN106" s="146" t="s">
        <v>21</v>
      </c>
      <c r="AO106" s="171"/>
      <c r="AP106" s="137" t="s">
        <v>21</v>
      </c>
      <c r="AQ106" s="137" t="s">
        <v>21</v>
      </c>
      <c r="AR106" s="138" t="s">
        <v>21</v>
      </c>
      <c r="AS106" s="144" t="s">
        <v>21</v>
      </c>
      <c r="AT106" s="383">
        <f t="shared" si="31"/>
        <v>0</v>
      </c>
      <c r="AU106" s="50">
        <f t="shared" si="48"/>
        <v>0</v>
      </c>
      <c r="AV106" s="49"/>
      <c r="AW106" s="51" t="e">
        <f t="shared" si="44"/>
        <v>#DIV/0!</v>
      </c>
      <c r="AX106" s="346"/>
      <c r="AY106" s="336"/>
      <c r="AZ106" s="58"/>
      <c r="BA106" s="182"/>
      <c r="BB106" s="395"/>
      <c r="BC106" s="395">
        <f t="shared" si="49"/>
        <v>0</v>
      </c>
      <c r="BD106" s="437"/>
      <c r="BE106" s="400"/>
      <c r="BF106" s="404"/>
    </row>
    <row r="107" spans="1:58" s="18" customFormat="1" x14ac:dyDescent="0.2">
      <c r="A107" s="496"/>
      <c r="B107" s="523"/>
      <c r="C107" s="212" t="s">
        <v>11</v>
      </c>
      <c r="D107" s="191"/>
      <c r="E107" s="251"/>
      <c r="F107" s="252"/>
      <c r="G107" s="252"/>
      <c r="H107" s="252"/>
      <c r="I107" s="252"/>
      <c r="J107" s="252"/>
      <c r="K107" s="252"/>
      <c r="L107" s="252"/>
      <c r="M107" s="252"/>
      <c r="N107" s="252"/>
      <c r="O107" s="252"/>
      <c r="P107" s="253">
        <f t="shared" si="32"/>
        <v>0</v>
      </c>
      <c r="Q107" s="158">
        <f>P107+P108</f>
        <v>0</v>
      </c>
      <c r="R107" s="240"/>
      <c r="S107" s="104">
        <f>Q107-R107</f>
        <v>0</v>
      </c>
      <c r="T107" s="72" t="e">
        <f t="shared" si="45"/>
        <v>#DIV/0!</v>
      </c>
      <c r="U107" s="109" t="e">
        <f t="shared" si="46"/>
        <v>#DIV/0!</v>
      </c>
      <c r="V107" s="109" t="e">
        <f t="shared" si="47"/>
        <v>#DIV/0!</v>
      </c>
      <c r="W107" s="117" t="e">
        <f t="shared" si="39"/>
        <v>#DIV/0!</v>
      </c>
      <c r="X107" s="443">
        <v>0</v>
      </c>
      <c r="Y107" s="79"/>
      <c r="Z107" s="315" t="e">
        <f t="shared" si="43"/>
        <v>#DIV/0!</v>
      </c>
      <c r="AA107" s="316" t="e">
        <f t="shared" si="40"/>
        <v>#DIV/0!</v>
      </c>
      <c r="AB107" s="317" t="e">
        <f t="shared" si="41"/>
        <v>#DIV/0!</v>
      </c>
      <c r="AC107" s="68" t="e">
        <f>(Y107*Z107+Y108*Z108)*0.012</f>
        <v>#DIV/0!</v>
      </c>
      <c r="AD107" s="410"/>
      <c r="AE107" s="505"/>
      <c r="AF107" s="410"/>
      <c r="AG107" s="426"/>
      <c r="AH107" s="282" t="e">
        <f>AD107+AD108+AF107+AF108-AC107</f>
        <v>#DIV/0!</v>
      </c>
      <c r="AI107" s="4" t="e">
        <f>AH107/(12*(Y107+Y108))*1000</f>
        <v>#DIV/0!</v>
      </c>
      <c r="AJ107" s="5" t="e">
        <f>AI107/AI108</f>
        <v>#DIV/0!</v>
      </c>
      <c r="AK107" s="206">
        <f t="shared" si="35"/>
        <v>0</v>
      </c>
      <c r="AL107" s="8" t="e">
        <f>AD107+AD108+AF107+AF108-(AK107*Z107+AK108*Z108)*0.012</f>
        <v>#DIV/0!</v>
      </c>
      <c r="AM107" s="4" t="e">
        <f>AL107/(12*(AK107+AK108))*1000</f>
        <v>#DIV/0!</v>
      </c>
      <c r="AN107" s="145" t="e">
        <f>AM107/AI108</f>
        <v>#DIV/0!</v>
      </c>
      <c r="AO107" s="149"/>
      <c r="AP107" s="148" t="e">
        <f>(AO107+AO108)/(12*(AK107+AK108))*1000</f>
        <v>#DIV/0!</v>
      </c>
      <c r="AQ107" s="4" t="e">
        <f>(H107+I107+H108+I108)/(12*(D107+D108))*1000+AM107+AP107</f>
        <v>#DIV/0!</v>
      </c>
      <c r="AR107" s="6" t="e">
        <f>(AM107+AP107)/AI108</f>
        <v>#DIV/0!</v>
      </c>
      <c r="AS107" s="143" t="e">
        <f>AQ107/AI108</f>
        <v>#DIV/0!</v>
      </c>
      <c r="AT107" s="382">
        <f t="shared" si="31"/>
        <v>0</v>
      </c>
      <c r="AU107" s="34">
        <f t="shared" si="48"/>
        <v>0</v>
      </c>
      <c r="AV107" s="33"/>
      <c r="AW107" s="35" t="e">
        <f t="shared" si="44"/>
        <v>#DIV/0!</v>
      </c>
      <c r="AX107" s="345"/>
      <c r="AY107" s="333"/>
      <c r="AZ107" s="11" t="e">
        <f>(AT107+AT108+AF107+AF108-AX107-AX108)/((AY107+AY108)*12)</f>
        <v>#DIV/0!</v>
      </c>
      <c r="BA107" s="182"/>
      <c r="BB107" s="394">
        <f>IF(AE107+AE108+AG107+AG108-AK107-AK108&lt;0,AE107+AE108+AG107+AG108-AK107-AK108,0)</f>
        <v>0</v>
      </c>
      <c r="BC107" s="394">
        <f t="shared" si="49"/>
        <v>0</v>
      </c>
      <c r="BD107" s="436">
        <f>BC107+BC108</f>
        <v>0</v>
      </c>
      <c r="BE107" s="399">
        <f>IF(AT107+AT108+AF107+AF108-AX107-AX108&lt;0,AT107+AT108+AF107+AF108-AX107-AX108,0)</f>
        <v>0</v>
      </c>
      <c r="BF107" s="404"/>
    </row>
    <row r="108" spans="1:58" s="18" customFormat="1" ht="13.5" thickBot="1" x14ac:dyDescent="0.25">
      <c r="A108" s="496"/>
      <c r="B108" s="523"/>
      <c r="C108" s="215" t="s">
        <v>12</v>
      </c>
      <c r="D108" s="243"/>
      <c r="E108" s="244"/>
      <c r="F108" s="245"/>
      <c r="G108" s="245"/>
      <c r="H108" s="245"/>
      <c r="I108" s="245"/>
      <c r="J108" s="245"/>
      <c r="K108" s="245"/>
      <c r="L108" s="245"/>
      <c r="M108" s="245"/>
      <c r="N108" s="245"/>
      <c r="O108" s="245"/>
      <c r="P108" s="254">
        <f t="shared" si="32"/>
        <v>0</v>
      </c>
      <c r="Q108" s="157" t="s">
        <v>21</v>
      </c>
      <c r="R108" s="180" t="s">
        <v>21</v>
      </c>
      <c r="S108" s="120" t="s">
        <v>21</v>
      </c>
      <c r="T108" s="69" t="e">
        <f t="shared" si="45"/>
        <v>#DIV/0!</v>
      </c>
      <c r="U108" s="110" t="e">
        <f t="shared" si="46"/>
        <v>#DIV/0!</v>
      </c>
      <c r="V108" s="110" t="e">
        <f t="shared" si="47"/>
        <v>#DIV/0!</v>
      </c>
      <c r="W108" s="116" t="e">
        <f t="shared" si="39"/>
        <v>#DIV/0!</v>
      </c>
      <c r="X108" s="444">
        <v>0</v>
      </c>
      <c r="Y108" s="80"/>
      <c r="Z108" s="318" t="e">
        <f t="shared" si="43"/>
        <v>#DIV/0!</v>
      </c>
      <c r="AA108" s="319" t="e">
        <f t="shared" si="40"/>
        <v>#DIV/0!</v>
      </c>
      <c r="AB108" s="320" t="e">
        <f t="shared" si="41"/>
        <v>#DIV/0!</v>
      </c>
      <c r="AC108" s="136" t="s">
        <v>21</v>
      </c>
      <c r="AD108" s="411"/>
      <c r="AE108" s="420"/>
      <c r="AF108" s="411"/>
      <c r="AG108" s="427"/>
      <c r="AH108" s="283" t="s">
        <v>21</v>
      </c>
      <c r="AI108" s="297" t="e">
        <f>(H107+H108+I107+I108)/(12*(D107+D108))*1000</f>
        <v>#DIV/0!</v>
      </c>
      <c r="AJ108" s="139" t="s">
        <v>21</v>
      </c>
      <c r="AK108" s="140">
        <f t="shared" si="35"/>
        <v>0</v>
      </c>
      <c r="AL108" s="137" t="s">
        <v>21</v>
      </c>
      <c r="AM108" s="138" t="s">
        <v>21</v>
      </c>
      <c r="AN108" s="146" t="s">
        <v>21</v>
      </c>
      <c r="AO108" s="171"/>
      <c r="AP108" s="137" t="s">
        <v>21</v>
      </c>
      <c r="AQ108" s="137" t="s">
        <v>21</v>
      </c>
      <c r="AR108" s="138" t="s">
        <v>21</v>
      </c>
      <c r="AS108" s="144" t="s">
        <v>21</v>
      </c>
      <c r="AT108" s="383">
        <f t="shared" si="31"/>
        <v>0</v>
      </c>
      <c r="AU108" s="47">
        <f t="shared" si="48"/>
        <v>0</v>
      </c>
      <c r="AV108" s="46"/>
      <c r="AW108" s="48" t="e">
        <f t="shared" si="44"/>
        <v>#DIV/0!</v>
      </c>
      <c r="AX108" s="364"/>
      <c r="AY108" s="349"/>
      <c r="AZ108" s="58"/>
      <c r="BA108" s="182"/>
      <c r="BB108" s="395"/>
      <c r="BC108" s="395">
        <f t="shared" si="49"/>
        <v>0</v>
      </c>
      <c r="BD108" s="437"/>
      <c r="BE108" s="400"/>
      <c r="BF108" s="404"/>
    </row>
    <row r="109" spans="1:58" s="18" customFormat="1" ht="13.5" thickBot="1" x14ac:dyDescent="0.25">
      <c r="A109" s="496"/>
      <c r="B109" s="524"/>
      <c r="C109" s="214" t="s">
        <v>11</v>
      </c>
      <c r="D109" s="255"/>
      <c r="E109" s="256"/>
      <c r="F109" s="257"/>
      <c r="G109" s="257"/>
      <c r="H109" s="257"/>
      <c r="I109" s="257"/>
      <c r="J109" s="257"/>
      <c r="K109" s="257"/>
      <c r="L109" s="257"/>
      <c r="M109" s="257"/>
      <c r="N109" s="257"/>
      <c r="O109" s="257"/>
      <c r="P109" s="258">
        <f t="shared" si="32"/>
        <v>0</v>
      </c>
      <c r="Q109" s="103">
        <f>P109+P110</f>
        <v>0</v>
      </c>
      <c r="R109" s="241"/>
      <c r="S109" s="104">
        <f>Q109-R109</f>
        <v>0</v>
      </c>
      <c r="T109" s="70" t="e">
        <f t="shared" si="45"/>
        <v>#DIV/0!</v>
      </c>
      <c r="U109" s="111" t="e">
        <f t="shared" si="46"/>
        <v>#DIV/0!</v>
      </c>
      <c r="V109" s="111" t="e">
        <f t="shared" si="47"/>
        <v>#DIV/0!</v>
      </c>
      <c r="W109" s="118" t="e">
        <f t="shared" si="39"/>
        <v>#DIV/0!</v>
      </c>
      <c r="X109" s="443">
        <v>0</v>
      </c>
      <c r="Y109" s="79"/>
      <c r="Z109" s="315" t="e">
        <f t="shared" si="43"/>
        <v>#DIV/0!</v>
      </c>
      <c r="AA109" s="316" t="e">
        <f t="shared" si="40"/>
        <v>#DIV/0!</v>
      </c>
      <c r="AB109" s="317" t="e">
        <f t="shared" si="41"/>
        <v>#DIV/0!</v>
      </c>
      <c r="AC109" s="68" t="e">
        <f>(Y109*Z109+Y110*Z110)*0.012</f>
        <v>#DIV/0!</v>
      </c>
      <c r="AD109" s="410"/>
      <c r="AE109" s="505"/>
      <c r="AF109" s="410"/>
      <c r="AG109" s="426"/>
      <c r="AH109" s="282" t="e">
        <f>AD109+AD110+AF109+AF110-AC109</f>
        <v>#DIV/0!</v>
      </c>
      <c r="AI109" s="4" t="e">
        <f>AH109/(12*(Y109+Y110))*1000</f>
        <v>#DIV/0!</v>
      </c>
      <c r="AJ109" s="5" t="e">
        <f>AI109/AI110</f>
        <v>#DIV/0!</v>
      </c>
      <c r="AK109" s="206">
        <f t="shared" si="35"/>
        <v>0</v>
      </c>
      <c r="AL109" s="8" t="e">
        <f>AD109+AD110+AF109+AF110-(AK109*Z109+AK110*Z110)*0.012</f>
        <v>#DIV/0!</v>
      </c>
      <c r="AM109" s="4" t="e">
        <f>AL109/(12*(AK109+AK110))*1000</f>
        <v>#DIV/0!</v>
      </c>
      <c r="AN109" s="145" t="e">
        <f>AM109/AI110</f>
        <v>#DIV/0!</v>
      </c>
      <c r="AO109" s="149"/>
      <c r="AP109" s="148" t="e">
        <f>(AO109+AO110)/(12*(AK109+AK110))*1000</f>
        <v>#DIV/0!</v>
      </c>
      <c r="AQ109" s="4" t="e">
        <f>(H109+I109+H110+I110)/(12*(D109+D110))*1000+AM109+AP109</f>
        <v>#DIV/0!</v>
      </c>
      <c r="AR109" s="6" t="e">
        <f>(AM109+AP109)/AI110</f>
        <v>#DIV/0!</v>
      </c>
      <c r="AS109" s="143" t="e">
        <f>AQ109/AI110</f>
        <v>#DIV/0!</v>
      </c>
      <c r="AT109" s="382">
        <f t="shared" si="31"/>
        <v>0</v>
      </c>
      <c r="AU109" s="37">
        <f t="shared" si="48"/>
        <v>0</v>
      </c>
      <c r="AV109" s="36"/>
      <c r="AW109" s="38" t="e">
        <f t="shared" si="44"/>
        <v>#DIV/0!</v>
      </c>
      <c r="AX109" s="360"/>
      <c r="AY109" s="339"/>
      <c r="AZ109" s="352" t="e">
        <f>(AT109+AT110+AF109+AF110-AX109-AX110)/((AY109+AY110)*12)</f>
        <v>#DIV/0!</v>
      </c>
      <c r="BA109" s="182"/>
      <c r="BB109" s="394">
        <f>IF(AE109+AE110+AG109+AG110-AK109-AK110&lt;0,AE109+AE110+AG109+AG110-AK109-AK110,0)</f>
        <v>0</v>
      </c>
      <c r="BC109" s="394">
        <f t="shared" si="49"/>
        <v>0</v>
      </c>
      <c r="BD109" s="436">
        <f>BC109+BC110</f>
        <v>0</v>
      </c>
      <c r="BE109" s="399">
        <f>IF(AT109+AT110+AF109+AF110-AX109-AX110&lt;0,AT109+AT110+AF109+AF110-AX109-AX110,0)</f>
        <v>0</v>
      </c>
      <c r="BF109" s="404"/>
    </row>
    <row r="110" spans="1:58" s="18" customFormat="1" ht="13.5" thickBot="1" x14ac:dyDescent="0.25">
      <c r="A110" s="496"/>
      <c r="B110" s="525"/>
      <c r="C110" s="491" t="s">
        <v>12</v>
      </c>
      <c r="D110" s="260"/>
      <c r="E110" s="261"/>
      <c r="F110" s="262"/>
      <c r="G110" s="262"/>
      <c r="H110" s="262"/>
      <c r="I110" s="262"/>
      <c r="J110" s="262"/>
      <c r="K110" s="262"/>
      <c r="L110" s="262"/>
      <c r="M110" s="262"/>
      <c r="N110" s="262"/>
      <c r="O110" s="262"/>
      <c r="P110" s="259">
        <f t="shared" si="32"/>
        <v>0</v>
      </c>
      <c r="Q110" s="157" t="s">
        <v>21</v>
      </c>
      <c r="R110" s="180" t="s">
        <v>21</v>
      </c>
      <c r="S110" s="120" t="s">
        <v>21</v>
      </c>
      <c r="T110" s="71" t="e">
        <f t="shared" si="45"/>
        <v>#DIV/0!</v>
      </c>
      <c r="U110" s="112" t="e">
        <f t="shared" si="46"/>
        <v>#DIV/0!</v>
      </c>
      <c r="V110" s="112" t="e">
        <f t="shared" si="47"/>
        <v>#DIV/0!</v>
      </c>
      <c r="W110" s="119" t="e">
        <f t="shared" si="39"/>
        <v>#DIV/0!</v>
      </c>
      <c r="X110" s="444">
        <v>0</v>
      </c>
      <c r="Y110" s="80"/>
      <c r="Z110" s="318" t="e">
        <f t="shared" si="43"/>
        <v>#DIV/0!</v>
      </c>
      <c r="AA110" s="319" t="e">
        <f t="shared" si="40"/>
        <v>#DIV/0!</v>
      </c>
      <c r="AB110" s="320" t="e">
        <f t="shared" si="41"/>
        <v>#DIV/0!</v>
      </c>
      <c r="AC110" s="136" t="s">
        <v>21</v>
      </c>
      <c r="AD110" s="411"/>
      <c r="AE110" s="420"/>
      <c r="AF110" s="411"/>
      <c r="AG110" s="427"/>
      <c r="AH110" s="283" t="s">
        <v>21</v>
      </c>
      <c r="AI110" s="297" t="e">
        <f>(H109+H110+I109+I110)/(12*(D109+D110))*1000</f>
        <v>#DIV/0!</v>
      </c>
      <c r="AJ110" s="139" t="s">
        <v>21</v>
      </c>
      <c r="AK110" s="140">
        <f t="shared" si="35"/>
        <v>0</v>
      </c>
      <c r="AL110" s="137" t="s">
        <v>21</v>
      </c>
      <c r="AM110" s="138" t="s">
        <v>21</v>
      </c>
      <c r="AN110" s="146" t="s">
        <v>21</v>
      </c>
      <c r="AO110" s="171"/>
      <c r="AP110" s="137" t="s">
        <v>21</v>
      </c>
      <c r="AQ110" s="137" t="s">
        <v>21</v>
      </c>
      <c r="AR110" s="138" t="s">
        <v>21</v>
      </c>
      <c r="AS110" s="144" t="s">
        <v>21</v>
      </c>
      <c r="AT110" s="383">
        <f t="shared" si="31"/>
        <v>0</v>
      </c>
      <c r="AU110" s="50">
        <f t="shared" si="48"/>
        <v>0</v>
      </c>
      <c r="AV110" s="49"/>
      <c r="AW110" s="51" t="e">
        <f t="shared" si="44"/>
        <v>#DIV/0!</v>
      </c>
      <c r="AX110" s="346"/>
      <c r="AY110" s="336"/>
      <c r="AZ110" s="58"/>
      <c r="BA110" s="477"/>
      <c r="BB110" s="395"/>
      <c r="BC110" s="395">
        <f t="shared" si="49"/>
        <v>0</v>
      </c>
      <c r="BD110" s="437"/>
      <c r="BE110" s="478"/>
      <c r="BF110" s="404"/>
    </row>
    <row r="111" spans="1:58" s="18" customFormat="1" x14ac:dyDescent="0.2">
      <c r="A111" s="496"/>
      <c r="B111" s="513"/>
      <c r="C111" s="212" t="s">
        <v>11</v>
      </c>
      <c r="D111" s="300"/>
      <c r="E111" s="303"/>
      <c r="F111" s="304"/>
      <c r="G111" s="304"/>
      <c r="H111" s="304"/>
      <c r="I111" s="304"/>
      <c r="J111" s="304"/>
      <c r="K111" s="304"/>
      <c r="L111" s="304"/>
      <c r="M111" s="304"/>
      <c r="N111" s="304"/>
      <c r="O111" s="304"/>
      <c r="P111" s="253">
        <f t="shared" si="32"/>
        <v>0</v>
      </c>
      <c r="Q111" s="159">
        <f>P111+P112</f>
        <v>0</v>
      </c>
      <c r="R111" s="490"/>
      <c r="S111" s="115">
        <f>Q111-R111</f>
        <v>0</v>
      </c>
      <c r="T111" s="72" t="e">
        <f t="shared" si="45"/>
        <v>#DIV/0!</v>
      </c>
      <c r="U111" s="109" t="e">
        <f t="shared" si="46"/>
        <v>#DIV/0!</v>
      </c>
      <c r="V111" s="109" t="e">
        <f t="shared" si="47"/>
        <v>#DIV/0!</v>
      </c>
      <c r="W111" s="117" t="e">
        <f t="shared" si="39"/>
        <v>#DIV/0!</v>
      </c>
      <c r="X111" s="443">
        <v>0</v>
      </c>
      <c r="Y111" s="455"/>
      <c r="Z111" s="456" t="e">
        <f t="shared" si="43"/>
        <v>#DIV/0!</v>
      </c>
      <c r="AA111" s="457" t="e">
        <f t="shared" si="40"/>
        <v>#DIV/0!</v>
      </c>
      <c r="AB111" s="458" t="e">
        <f t="shared" si="41"/>
        <v>#DIV/0!</v>
      </c>
      <c r="AC111" s="481" t="e">
        <f>(Y111*Z111+Y112*Z112)*0.012</f>
        <v>#DIV/0!</v>
      </c>
      <c r="AD111" s="460"/>
      <c r="AE111" s="504"/>
      <c r="AF111" s="488"/>
      <c r="AG111" s="489"/>
      <c r="AH111" s="462" t="e">
        <f>AD111+AD112+AF111+AF112-AC111</f>
        <v>#DIV/0!</v>
      </c>
      <c r="AI111" s="463" t="e">
        <f>AH111/(12*(Y111+Y112))*1000</f>
        <v>#DIV/0!</v>
      </c>
      <c r="AJ111" s="464" t="e">
        <f>AI111/AI112</f>
        <v>#DIV/0!</v>
      </c>
      <c r="AK111" s="465">
        <f t="shared" si="35"/>
        <v>0</v>
      </c>
      <c r="AL111" s="466" t="e">
        <f>AD111+AD112+AF111+AF112-(AK111*Z111+AK112*Z112)*0.012</f>
        <v>#DIV/0!</v>
      </c>
      <c r="AM111" s="463" t="e">
        <f>AL111/(12*(AK111+AK112))*1000</f>
        <v>#DIV/0!</v>
      </c>
      <c r="AN111" s="467" t="e">
        <f>AM111/AI112</f>
        <v>#DIV/0!</v>
      </c>
      <c r="AO111" s="468"/>
      <c r="AP111" s="469" t="e">
        <f>(AO111+AO112)/(12*(AK111+AK112))*1000</f>
        <v>#DIV/0!</v>
      </c>
      <c r="AQ111" s="463" t="e">
        <f>(H111+I111+H112+I112)/(12*(D111+D112))*1000+AM111+AP111</f>
        <v>#DIV/0!</v>
      </c>
      <c r="AR111" s="470" t="e">
        <f>(AM111+AP111)/AI112</f>
        <v>#DIV/0!</v>
      </c>
      <c r="AS111" s="471" t="e">
        <f>AQ111/AI112</f>
        <v>#DIV/0!</v>
      </c>
      <c r="AT111" s="472">
        <f t="shared" si="31"/>
        <v>0</v>
      </c>
      <c r="AU111" s="34">
        <f t="shared" si="48"/>
        <v>0</v>
      </c>
      <c r="AV111" s="33"/>
      <c r="AW111" s="35" t="e">
        <f t="shared" si="44"/>
        <v>#DIV/0!</v>
      </c>
      <c r="AX111" s="375"/>
      <c r="AY111" s="376"/>
      <c r="AZ111" s="292" t="e">
        <f>(AT111+AT112+AF111+AF112-AX111-AX112)/((AY111+AY112)*12)</f>
        <v>#DIV/0!</v>
      </c>
      <c r="BA111" s="182"/>
      <c r="BB111" s="474">
        <f>IF(AE111+AE112+AG111+AG112-AK111-AK112&lt;0,AE111+AE112+AG111+AG112-AK111-AK112,0)</f>
        <v>0</v>
      </c>
      <c r="BC111" s="474">
        <f t="shared" si="49"/>
        <v>0</v>
      </c>
      <c r="BD111" s="438">
        <f>BC111+BC112</f>
        <v>0</v>
      </c>
      <c r="BE111" s="475">
        <f>IF(AT111+AT112+AF111+AF112-AX111-AX112&lt;0,AT111+AT112+AF111+AF112-AX111-AX112,0)</f>
        <v>0</v>
      </c>
      <c r="BF111" s="404"/>
    </row>
    <row r="112" spans="1:58" s="18" customFormat="1" ht="13.5" thickBot="1" x14ac:dyDescent="0.25">
      <c r="A112" s="496"/>
      <c r="B112" s="513"/>
      <c r="C112" s="215" t="s">
        <v>12</v>
      </c>
      <c r="D112" s="260"/>
      <c r="E112" s="261"/>
      <c r="F112" s="262"/>
      <c r="G112" s="262"/>
      <c r="H112" s="262"/>
      <c r="I112" s="262"/>
      <c r="J112" s="262"/>
      <c r="K112" s="262"/>
      <c r="L112" s="262"/>
      <c r="M112" s="262"/>
      <c r="N112" s="262"/>
      <c r="O112" s="262"/>
      <c r="P112" s="254">
        <f t="shared" si="32"/>
        <v>0</v>
      </c>
      <c r="Q112" s="298" t="s">
        <v>21</v>
      </c>
      <c r="R112" s="299"/>
      <c r="S112" s="120" t="s">
        <v>21</v>
      </c>
      <c r="T112" s="69" t="e">
        <f t="shared" si="45"/>
        <v>#DIV/0!</v>
      </c>
      <c r="U112" s="110" t="e">
        <f t="shared" si="46"/>
        <v>#DIV/0!</v>
      </c>
      <c r="V112" s="110" t="e">
        <f t="shared" si="47"/>
        <v>#DIV/0!</v>
      </c>
      <c r="W112" s="116" t="e">
        <f t="shared" si="39"/>
        <v>#DIV/0!</v>
      </c>
      <c r="X112" s="444">
        <v>0</v>
      </c>
      <c r="Y112" s="80"/>
      <c r="Z112" s="318" t="e">
        <f t="shared" si="43"/>
        <v>#DIV/0!</v>
      </c>
      <c r="AA112" s="319" t="e">
        <f t="shared" si="40"/>
        <v>#DIV/0!</v>
      </c>
      <c r="AB112" s="320" t="e">
        <f t="shared" si="41"/>
        <v>#DIV/0!</v>
      </c>
      <c r="AC112" s="136" t="s">
        <v>21</v>
      </c>
      <c r="AD112" s="411"/>
      <c r="AE112" s="421"/>
      <c r="AF112" s="411"/>
      <c r="AG112" s="427"/>
      <c r="AH112" s="283" t="s">
        <v>21</v>
      </c>
      <c r="AI112" s="297" t="e">
        <f>(H111+H112+I111+I112)/(12*(D111+D112))*1000</f>
        <v>#DIV/0!</v>
      </c>
      <c r="AJ112" s="139" t="s">
        <v>21</v>
      </c>
      <c r="AK112" s="140">
        <f t="shared" si="35"/>
        <v>0</v>
      </c>
      <c r="AL112" s="137" t="s">
        <v>21</v>
      </c>
      <c r="AM112" s="138" t="s">
        <v>21</v>
      </c>
      <c r="AN112" s="146" t="s">
        <v>21</v>
      </c>
      <c r="AO112" s="171"/>
      <c r="AP112" s="137" t="s">
        <v>21</v>
      </c>
      <c r="AQ112" s="137" t="s">
        <v>21</v>
      </c>
      <c r="AR112" s="138" t="s">
        <v>21</v>
      </c>
      <c r="AS112" s="144" t="s">
        <v>21</v>
      </c>
      <c r="AT112" s="383">
        <f t="shared" ref="AT112:AT146" si="50">AD112+AO112</f>
        <v>0</v>
      </c>
      <c r="AU112" s="47">
        <f t="shared" si="48"/>
        <v>0</v>
      </c>
      <c r="AV112" s="46"/>
      <c r="AW112" s="48" t="e">
        <f t="shared" si="44"/>
        <v>#DIV/0!</v>
      </c>
      <c r="AX112" s="367"/>
      <c r="AY112" s="368"/>
      <c r="AZ112" s="58"/>
      <c r="BA112" s="182"/>
      <c r="BB112" s="395"/>
      <c r="BC112" s="395">
        <f t="shared" si="49"/>
        <v>0</v>
      </c>
      <c r="BD112" s="437"/>
      <c r="BE112" s="400"/>
      <c r="BF112" s="404"/>
    </row>
    <row r="113" spans="1:58" s="18" customFormat="1" ht="12" customHeight="1" x14ac:dyDescent="0.2">
      <c r="A113" s="496"/>
      <c r="B113" s="520"/>
      <c r="C113" s="214" t="s">
        <v>11</v>
      </c>
      <c r="D113" s="300"/>
      <c r="E113" s="301"/>
      <c r="F113" s="257"/>
      <c r="G113" s="257"/>
      <c r="H113" s="257"/>
      <c r="I113" s="257"/>
      <c r="J113" s="257"/>
      <c r="K113" s="257"/>
      <c r="L113" s="257"/>
      <c r="M113" s="257"/>
      <c r="N113" s="257"/>
      <c r="O113" s="257"/>
      <c r="P113" s="258">
        <f t="shared" si="32"/>
        <v>0</v>
      </c>
      <c r="Q113" s="103">
        <f>P113+P114</f>
        <v>0</v>
      </c>
      <c r="R113" s="302"/>
      <c r="S113" s="104">
        <f>Q113-R113</f>
        <v>0</v>
      </c>
      <c r="T113" s="70" t="e">
        <f t="shared" si="45"/>
        <v>#DIV/0!</v>
      </c>
      <c r="U113" s="111" t="e">
        <f t="shared" si="46"/>
        <v>#DIV/0!</v>
      </c>
      <c r="V113" s="111" t="e">
        <f t="shared" si="47"/>
        <v>#DIV/0!</v>
      </c>
      <c r="W113" s="118" t="e">
        <f t="shared" si="39"/>
        <v>#DIV/0!</v>
      </c>
      <c r="X113" s="443">
        <v>0</v>
      </c>
      <c r="Y113" s="79"/>
      <c r="Z113" s="315" t="e">
        <f t="shared" si="43"/>
        <v>#DIV/0!</v>
      </c>
      <c r="AA113" s="316" t="e">
        <f t="shared" si="40"/>
        <v>#DIV/0!</v>
      </c>
      <c r="AB113" s="317" t="e">
        <f t="shared" si="41"/>
        <v>#DIV/0!</v>
      </c>
      <c r="AC113" s="68" t="e">
        <f>(Y113*Z113+Y114*Z114)*0.012</f>
        <v>#DIV/0!</v>
      </c>
      <c r="AD113" s="410"/>
      <c r="AE113" s="505"/>
      <c r="AF113" s="423"/>
      <c r="AG113" s="429"/>
      <c r="AH113" s="282" t="e">
        <f>AD113+AD114+AF113+AF114-AC113</f>
        <v>#DIV/0!</v>
      </c>
      <c r="AI113" s="4" t="e">
        <f>AH113/(12*(Y113+Y114))*1000</f>
        <v>#DIV/0!</v>
      </c>
      <c r="AJ113" s="5" t="e">
        <f>AI113/AI114</f>
        <v>#DIV/0!</v>
      </c>
      <c r="AK113" s="206">
        <f t="shared" si="35"/>
        <v>0</v>
      </c>
      <c r="AL113" s="8" t="e">
        <f>AD113+AD114+AF113+AF114-(AK113*Z113+AK114*Z114)*0.012</f>
        <v>#DIV/0!</v>
      </c>
      <c r="AM113" s="4" t="e">
        <f>AL113/(12*(AK113+AK114))*1000</f>
        <v>#DIV/0!</v>
      </c>
      <c r="AN113" s="145" t="e">
        <f>AM113/AI114</f>
        <v>#DIV/0!</v>
      </c>
      <c r="AO113" s="149"/>
      <c r="AP113" s="148" t="e">
        <f>(AO113+AO114)/(12*(AK113+AK114))*1000</f>
        <v>#DIV/0!</v>
      </c>
      <c r="AQ113" s="4" t="e">
        <f>(H113+I113+H114+I114)/(12*(D113+D114))*1000+AM113+AP113</f>
        <v>#DIV/0!</v>
      </c>
      <c r="AR113" s="6" t="e">
        <f>(AM113+AP113)/AI114</f>
        <v>#DIV/0!</v>
      </c>
      <c r="AS113" s="143" t="e">
        <f>AQ113/AI114</f>
        <v>#DIV/0!</v>
      </c>
      <c r="AT113" s="382">
        <f t="shared" si="50"/>
        <v>0</v>
      </c>
      <c r="AU113" s="37">
        <f t="shared" si="48"/>
        <v>0</v>
      </c>
      <c r="AV113" s="36"/>
      <c r="AW113" s="38" t="e">
        <f t="shared" si="44"/>
        <v>#DIV/0!</v>
      </c>
      <c r="AX113" s="369"/>
      <c r="AY113" s="370"/>
      <c r="AZ113" s="11" t="e">
        <f>(AT113+AT114+AF113+AF114-AX113-AX114)/((AY113+AY114)*12)</f>
        <v>#DIV/0!</v>
      </c>
      <c r="BA113" s="182"/>
      <c r="BB113" s="394">
        <f>IF(AE113+AE114+AG113+AG114-AK113-AK114&lt;0,AE113+AE114+AG113+AG114-AK113-AK114,0)</f>
        <v>0</v>
      </c>
      <c r="BC113" s="394">
        <f t="shared" si="49"/>
        <v>0</v>
      </c>
      <c r="BD113" s="436">
        <f>BC113+BC114</f>
        <v>0</v>
      </c>
      <c r="BE113" s="399">
        <f>IF(AT113+AT114+AF113+AF114-AX113-AX114&lt;0,AT113+AT114+AF113+AF114-AX113-AX114,0)</f>
        <v>0</v>
      </c>
      <c r="BF113" s="404"/>
    </row>
    <row r="114" spans="1:58" s="18" customFormat="1" ht="12" customHeight="1" thickBot="1" x14ac:dyDescent="0.25">
      <c r="A114" s="496"/>
      <c r="B114" s="514"/>
      <c r="C114" s="213" t="s">
        <v>12</v>
      </c>
      <c r="D114" s="260"/>
      <c r="E114" s="261"/>
      <c r="F114" s="304"/>
      <c r="G114" s="304"/>
      <c r="H114" s="304"/>
      <c r="I114" s="304"/>
      <c r="J114" s="304"/>
      <c r="K114" s="304"/>
      <c r="L114" s="304"/>
      <c r="M114" s="304"/>
      <c r="N114" s="304"/>
      <c r="O114" s="304"/>
      <c r="P114" s="254">
        <f t="shared" si="32"/>
        <v>0</v>
      </c>
      <c r="Q114" s="305" t="s">
        <v>21</v>
      </c>
      <c r="R114" s="306" t="s">
        <v>21</v>
      </c>
      <c r="S114" s="161" t="s">
        <v>21</v>
      </c>
      <c r="T114" s="69" t="e">
        <f t="shared" si="45"/>
        <v>#DIV/0!</v>
      </c>
      <c r="U114" s="110" t="e">
        <f t="shared" si="46"/>
        <v>#DIV/0!</v>
      </c>
      <c r="V114" s="110" t="e">
        <f t="shared" si="47"/>
        <v>#DIV/0!</v>
      </c>
      <c r="W114" s="116" t="e">
        <f t="shared" si="39"/>
        <v>#DIV/0!</v>
      </c>
      <c r="X114" s="445">
        <v>0</v>
      </c>
      <c r="Y114" s="224"/>
      <c r="Z114" s="321" t="e">
        <f t="shared" si="43"/>
        <v>#DIV/0!</v>
      </c>
      <c r="AA114" s="322" t="e">
        <f t="shared" si="40"/>
        <v>#DIV/0!</v>
      </c>
      <c r="AB114" s="323" t="e">
        <f t="shared" si="41"/>
        <v>#DIV/0!</v>
      </c>
      <c r="AC114" s="165" t="s">
        <v>21</v>
      </c>
      <c r="AD114" s="414"/>
      <c r="AE114" s="420"/>
      <c r="AF114" s="414"/>
      <c r="AG114" s="428"/>
      <c r="AH114" s="284" t="s">
        <v>21</v>
      </c>
      <c r="AI114" s="297" t="e">
        <f>(H113+H114+I113+I114)/(12*(D113+D114))*1000</f>
        <v>#DIV/0!</v>
      </c>
      <c r="AJ114" s="139" t="s">
        <v>21</v>
      </c>
      <c r="AK114" s="168">
        <f t="shared" si="35"/>
        <v>0</v>
      </c>
      <c r="AL114" s="166" t="s">
        <v>21</v>
      </c>
      <c r="AM114" s="167" t="s">
        <v>21</v>
      </c>
      <c r="AN114" s="169" t="s">
        <v>21</v>
      </c>
      <c r="AO114" s="225"/>
      <c r="AP114" s="166" t="s">
        <v>21</v>
      </c>
      <c r="AQ114" s="166" t="s">
        <v>21</v>
      </c>
      <c r="AR114" s="167" t="s">
        <v>21</v>
      </c>
      <c r="AS114" s="226" t="s">
        <v>21</v>
      </c>
      <c r="AT114" s="384">
        <f t="shared" si="50"/>
        <v>0</v>
      </c>
      <c r="AU114" s="47">
        <f t="shared" si="48"/>
        <v>0</v>
      </c>
      <c r="AV114" s="46"/>
      <c r="AW114" s="48" t="e">
        <f t="shared" si="44"/>
        <v>#DIV/0!</v>
      </c>
      <c r="AX114" s="367"/>
      <c r="AY114" s="368"/>
      <c r="AZ114" s="227"/>
      <c r="BA114" s="182"/>
      <c r="BB114" s="395"/>
      <c r="BC114" s="395">
        <f t="shared" si="49"/>
        <v>0</v>
      </c>
      <c r="BD114" s="437"/>
      <c r="BE114" s="400"/>
      <c r="BF114" s="404"/>
    </row>
    <row r="115" spans="1:58" s="18" customFormat="1" x14ac:dyDescent="0.2">
      <c r="A115" s="496"/>
      <c r="B115" s="520"/>
      <c r="C115" s="214" t="s">
        <v>11</v>
      </c>
      <c r="D115" s="255"/>
      <c r="E115" s="256"/>
      <c r="F115" s="257"/>
      <c r="G115" s="257"/>
      <c r="H115" s="257"/>
      <c r="I115" s="257"/>
      <c r="J115" s="257"/>
      <c r="K115" s="257"/>
      <c r="L115" s="257"/>
      <c r="M115" s="257"/>
      <c r="N115" s="257"/>
      <c r="O115" s="257"/>
      <c r="P115" s="258">
        <f t="shared" si="32"/>
        <v>0</v>
      </c>
      <c r="Q115" s="103">
        <f>P115+P116</f>
        <v>0</v>
      </c>
      <c r="R115" s="302"/>
      <c r="S115" s="104">
        <f>Q115-R115</f>
        <v>0</v>
      </c>
      <c r="T115" s="70" t="e">
        <f t="shared" si="45"/>
        <v>#DIV/0!</v>
      </c>
      <c r="U115" s="111" t="e">
        <f t="shared" si="46"/>
        <v>#DIV/0!</v>
      </c>
      <c r="V115" s="111" t="e">
        <f t="shared" si="47"/>
        <v>#DIV/0!</v>
      </c>
      <c r="W115" s="118" t="e">
        <f t="shared" si="39"/>
        <v>#DIV/0!</v>
      </c>
      <c r="X115" s="446">
        <v>0</v>
      </c>
      <c r="Y115" s="231"/>
      <c r="Z115" s="324" t="e">
        <f t="shared" si="43"/>
        <v>#DIV/0!</v>
      </c>
      <c r="AA115" s="325" t="e">
        <f t="shared" si="40"/>
        <v>#DIV/0!</v>
      </c>
      <c r="AB115" s="326" t="e">
        <f t="shared" si="41"/>
        <v>#DIV/0!</v>
      </c>
      <c r="AC115" s="232" t="e">
        <f>(Y115*Z115+Y116*Z116)*0.012</f>
        <v>#DIV/0!</v>
      </c>
      <c r="AD115" s="415"/>
      <c r="AE115" s="504"/>
      <c r="AF115" s="424"/>
      <c r="AG115" s="432"/>
      <c r="AH115" s="285" t="e">
        <f>AD115+AD116+AF115+AF116-AC115</f>
        <v>#DIV/0!</v>
      </c>
      <c r="AI115" s="4" t="e">
        <f>AH115/(12*(Y115+Y116))*1000</f>
        <v>#DIV/0!</v>
      </c>
      <c r="AJ115" s="5" t="e">
        <f>AI115/AI116</f>
        <v>#DIV/0!</v>
      </c>
      <c r="AK115" s="234">
        <f t="shared" si="35"/>
        <v>0</v>
      </c>
      <c r="AL115" s="235" t="e">
        <f>AD115+AD116+AF115+AF116-(AK115*Z115+AK116*Z116)*0.012</f>
        <v>#DIV/0!</v>
      </c>
      <c r="AM115" s="233" t="e">
        <f>AL115/(12*(AK115+AK116))*1000</f>
        <v>#DIV/0!</v>
      </c>
      <c r="AN115" s="145" t="e">
        <f>AM115/AI116</f>
        <v>#DIV/0!</v>
      </c>
      <c r="AO115" s="236"/>
      <c r="AP115" s="237" t="e">
        <f>(AO115+AO116)/(12*(AK115+AK116))*1000</f>
        <v>#DIV/0!</v>
      </c>
      <c r="AQ115" s="233" t="e">
        <f>(H115+I115+H116+I116)/(12*(D115+D116))*1000+AM115+AP115</f>
        <v>#DIV/0!</v>
      </c>
      <c r="AR115" s="238" t="e">
        <f>(AM115+AP115)/AI116</f>
        <v>#DIV/0!</v>
      </c>
      <c r="AS115" s="239" t="e">
        <f>AQ115/AI116</f>
        <v>#DIV/0!</v>
      </c>
      <c r="AT115" s="385">
        <f t="shared" si="50"/>
        <v>0</v>
      </c>
      <c r="AU115" s="37">
        <f t="shared" si="48"/>
        <v>0</v>
      </c>
      <c r="AV115" s="36"/>
      <c r="AW115" s="38" t="e">
        <f t="shared" si="44"/>
        <v>#DIV/0!</v>
      </c>
      <c r="AX115" s="369"/>
      <c r="AY115" s="370"/>
      <c r="AZ115" s="11" t="e">
        <f>(AT115+AT116+AF115+AF116-AX115-AX116)/((AY115+AY116)*12)</f>
        <v>#DIV/0!</v>
      </c>
      <c r="BA115" s="182"/>
      <c r="BB115" s="394">
        <f>IF(AE115+AE116+AG115+AG116-AK115-AK116&lt;0,AE115+AE116+AG115+AG116-AK115-AK116,0)</f>
        <v>0</v>
      </c>
      <c r="BC115" s="394">
        <f t="shared" si="49"/>
        <v>0</v>
      </c>
      <c r="BD115" s="436">
        <f>BC115+BC116</f>
        <v>0</v>
      </c>
      <c r="BE115" s="399">
        <f>IF(AT115+AT116+AF115+AF116-AX115-AX116&lt;0,AT115+AT116+AF115+AF116-AX115-AX116,0)</f>
        <v>0</v>
      </c>
      <c r="BF115" s="404"/>
    </row>
    <row r="116" spans="1:58" s="18" customFormat="1" ht="13.5" thickBot="1" x14ac:dyDescent="0.25">
      <c r="A116" s="496"/>
      <c r="B116" s="514"/>
      <c r="C116" s="213" t="s">
        <v>12</v>
      </c>
      <c r="D116" s="300"/>
      <c r="E116" s="303"/>
      <c r="F116" s="304"/>
      <c r="G116" s="304"/>
      <c r="H116" s="304"/>
      <c r="I116" s="304"/>
      <c r="J116" s="304"/>
      <c r="K116" s="304"/>
      <c r="L116" s="304"/>
      <c r="M116" s="304"/>
      <c r="N116" s="304"/>
      <c r="O116" s="304"/>
      <c r="P116" s="307">
        <f t="shared" si="32"/>
        <v>0</v>
      </c>
      <c r="Q116" s="298" t="s">
        <v>21</v>
      </c>
      <c r="R116" s="299" t="s">
        <v>21</v>
      </c>
      <c r="S116" s="120" t="s">
        <v>21</v>
      </c>
      <c r="T116" s="113" t="e">
        <f t="shared" si="45"/>
        <v>#DIV/0!</v>
      </c>
      <c r="U116" s="114" t="e">
        <f t="shared" si="46"/>
        <v>#DIV/0!</v>
      </c>
      <c r="V116" s="114" t="e">
        <f t="shared" si="47"/>
        <v>#DIV/0!</v>
      </c>
      <c r="W116" s="447" t="e">
        <f t="shared" si="39"/>
        <v>#DIV/0!</v>
      </c>
      <c r="X116" s="444">
        <v>0</v>
      </c>
      <c r="Y116" s="80"/>
      <c r="Z116" s="318" t="e">
        <f t="shared" si="43"/>
        <v>#DIV/0!</v>
      </c>
      <c r="AA116" s="319" t="e">
        <f t="shared" si="40"/>
        <v>#DIV/0!</v>
      </c>
      <c r="AB116" s="320" t="e">
        <f t="shared" si="41"/>
        <v>#DIV/0!</v>
      </c>
      <c r="AC116" s="136" t="s">
        <v>21</v>
      </c>
      <c r="AD116" s="411"/>
      <c r="AE116" s="421"/>
      <c r="AF116" s="411"/>
      <c r="AG116" s="427"/>
      <c r="AH116" s="283" t="s">
        <v>21</v>
      </c>
      <c r="AI116" s="297" t="e">
        <f>(H115+H116+I115+I116)/(12*(D115+D116))*1000</f>
        <v>#DIV/0!</v>
      </c>
      <c r="AJ116" s="139" t="s">
        <v>21</v>
      </c>
      <c r="AK116" s="140">
        <f t="shared" si="35"/>
        <v>0</v>
      </c>
      <c r="AL116" s="137" t="s">
        <v>21</v>
      </c>
      <c r="AM116" s="138" t="s">
        <v>21</v>
      </c>
      <c r="AN116" s="146" t="s">
        <v>21</v>
      </c>
      <c r="AO116" s="171"/>
      <c r="AP116" s="137" t="s">
        <v>21</v>
      </c>
      <c r="AQ116" s="137" t="s">
        <v>21</v>
      </c>
      <c r="AR116" s="138" t="s">
        <v>21</v>
      </c>
      <c r="AS116" s="144" t="s">
        <v>21</v>
      </c>
      <c r="AT116" s="383">
        <f t="shared" si="50"/>
        <v>0</v>
      </c>
      <c r="AU116" s="53">
        <f t="shared" si="48"/>
        <v>0</v>
      </c>
      <c r="AV116" s="52"/>
      <c r="AW116" s="54" t="e">
        <f t="shared" si="44"/>
        <v>#DIV/0!</v>
      </c>
      <c r="AX116" s="371"/>
      <c r="AY116" s="372"/>
      <c r="AZ116" s="58"/>
      <c r="BA116" s="182"/>
      <c r="BB116" s="395"/>
      <c r="BC116" s="395">
        <f t="shared" si="49"/>
        <v>0</v>
      </c>
      <c r="BD116" s="437"/>
      <c r="BE116" s="400"/>
      <c r="BF116" s="404"/>
    </row>
    <row r="117" spans="1:58" s="18" customFormat="1" x14ac:dyDescent="0.2">
      <c r="A117" s="496"/>
      <c r="B117" s="513"/>
      <c r="C117" s="212" t="s">
        <v>11</v>
      </c>
      <c r="D117" s="255"/>
      <c r="E117" s="256"/>
      <c r="F117" s="257"/>
      <c r="G117" s="257"/>
      <c r="H117" s="257"/>
      <c r="I117" s="257"/>
      <c r="J117" s="257"/>
      <c r="K117" s="257"/>
      <c r="L117" s="257"/>
      <c r="M117" s="257"/>
      <c r="N117" s="257"/>
      <c r="O117" s="257"/>
      <c r="P117" s="258">
        <f t="shared" si="32"/>
        <v>0</v>
      </c>
      <c r="Q117" s="103">
        <f>P117+P118</f>
        <v>0</v>
      </c>
      <c r="R117" s="302"/>
      <c r="S117" s="104">
        <f>Q117-R117</f>
        <v>0</v>
      </c>
      <c r="T117" s="70" t="e">
        <f t="shared" si="45"/>
        <v>#DIV/0!</v>
      </c>
      <c r="U117" s="111" t="e">
        <f t="shared" si="46"/>
        <v>#DIV/0!</v>
      </c>
      <c r="V117" s="111" t="e">
        <f t="shared" si="47"/>
        <v>#DIV/0!</v>
      </c>
      <c r="W117" s="118" t="e">
        <f t="shared" si="39"/>
        <v>#DIV/0!</v>
      </c>
      <c r="X117" s="443">
        <v>0</v>
      </c>
      <c r="Y117" s="79"/>
      <c r="Z117" s="315" t="e">
        <f t="shared" si="43"/>
        <v>#DIV/0!</v>
      </c>
      <c r="AA117" s="316" t="e">
        <f t="shared" si="40"/>
        <v>#DIV/0!</v>
      </c>
      <c r="AB117" s="317" t="e">
        <f t="shared" si="41"/>
        <v>#DIV/0!</v>
      </c>
      <c r="AC117" s="68" t="e">
        <f>(Y117*Z117+Y118*Z118)*0.012</f>
        <v>#DIV/0!</v>
      </c>
      <c r="AD117" s="410"/>
      <c r="AE117" s="505"/>
      <c r="AF117" s="423"/>
      <c r="AG117" s="429"/>
      <c r="AH117" s="282" t="e">
        <f>AD117+AD118+AF117+AF118-AC117</f>
        <v>#DIV/0!</v>
      </c>
      <c r="AI117" s="4" t="e">
        <f>AH117/(12*(Y117+Y118))*1000</f>
        <v>#DIV/0!</v>
      </c>
      <c r="AJ117" s="5" t="e">
        <f>AI117/AI118</f>
        <v>#DIV/0!</v>
      </c>
      <c r="AK117" s="206">
        <f t="shared" si="35"/>
        <v>0</v>
      </c>
      <c r="AL117" s="8" t="e">
        <f>AD117+AD118+AF117+AF118-(AK117*Z117+AK118*Z118)*0.012</f>
        <v>#DIV/0!</v>
      </c>
      <c r="AM117" s="4" t="e">
        <f>AL117/(12*(AK117+AK118))*1000</f>
        <v>#DIV/0!</v>
      </c>
      <c r="AN117" s="145" t="e">
        <f>AM117/AI118</f>
        <v>#DIV/0!</v>
      </c>
      <c r="AO117" s="149"/>
      <c r="AP117" s="148" t="e">
        <f>(AO117+AO118)/(12*(AK117+AK118))*1000</f>
        <v>#DIV/0!</v>
      </c>
      <c r="AQ117" s="4" t="e">
        <f>(H117+I117+H118+I118)/(12*(D117+D118))*1000+AM117+AP117</f>
        <v>#DIV/0!</v>
      </c>
      <c r="AR117" s="6" t="e">
        <f>(AM117+AP117)/AI118</f>
        <v>#DIV/0!</v>
      </c>
      <c r="AS117" s="143" t="e">
        <f>AQ117/AI118</f>
        <v>#DIV/0!</v>
      </c>
      <c r="AT117" s="382">
        <f>AD117+AO117</f>
        <v>0</v>
      </c>
      <c r="AU117" s="37">
        <f t="shared" si="48"/>
        <v>0</v>
      </c>
      <c r="AV117" s="36"/>
      <c r="AW117" s="38" t="e">
        <f t="shared" si="44"/>
        <v>#DIV/0!</v>
      </c>
      <c r="AX117" s="369"/>
      <c r="AY117" s="370"/>
      <c r="AZ117" s="11" t="e">
        <f>(AT117+AT118+AF117+AF118-AX117-AX118)/((AY117+AY118)*12)</f>
        <v>#DIV/0!</v>
      </c>
      <c r="BA117" s="182"/>
      <c r="BB117" s="394">
        <f>IF(AE117+AE118+AG117+AG118-AK117-AK118&lt;0,AE117+AE118+AG117+AG118-AK117-AK118,0)</f>
        <v>0</v>
      </c>
      <c r="BC117" s="394">
        <f t="shared" si="49"/>
        <v>0</v>
      </c>
      <c r="BD117" s="436">
        <f>BC117+BC118</f>
        <v>0</v>
      </c>
      <c r="BE117" s="399">
        <f>IF(AT117+AT118+AF117+AF118-AX117-AX118&lt;0,AT117+AT118+AF117+AF118-AX117-AX118,0)</f>
        <v>0</v>
      </c>
      <c r="BF117" s="404"/>
    </row>
    <row r="118" spans="1:58" s="18" customFormat="1" ht="19.899999999999999" customHeight="1" thickBot="1" x14ac:dyDescent="0.25">
      <c r="A118" s="496"/>
      <c r="B118" s="513"/>
      <c r="C118" s="215" t="s">
        <v>12</v>
      </c>
      <c r="D118" s="260"/>
      <c r="E118" s="261"/>
      <c r="F118" s="262"/>
      <c r="G118" s="262"/>
      <c r="H118" s="262"/>
      <c r="I118" s="262"/>
      <c r="J118" s="262"/>
      <c r="K118" s="262"/>
      <c r="L118" s="262"/>
      <c r="M118" s="262"/>
      <c r="N118" s="262"/>
      <c r="O118" s="262"/>
      <c r="P118" s="259">
        <f t="shared" si="32"/>
        <v>0</v>
      </c>
      <c r="Q118" s="298" t="s">
        <v>21</v>
      </c>
      <c r="R118" s="299" t="s">
        <v>21</v>
      </c>
      <c r="S118" s="120" t="s">
        <v>21</v>
      </c>
      <c r="T118" s="71" t="e">
        <f t="shared" si="45"/>
        <v>#DIV/0!</v>
      </c>
      <c r="U118" s="112" t="e">
        <f t="shared" si="46"/>
        <v>#DIV/0!</v>
      </c>
      <c r="V118" s="112" t="e">
        <f t="shared" si="47"/>
        <v>#DIV/0!</v>
      </c>
      <c r="W118" s="119" t="e">
        <f t="shared" si="39"/>
        <v>#DIV/0!</v>
      </c>
      <c r="X118" s="444">
        <v>0</v>
      </c>
      <c r="Y118" s="80"/>
      <c r="Z118" s="318" t="e">
        <f t="shared" si="43"/>
        <v>#DIV/0!</v>
      </c>
      <c r="AA118" s="319" t="e">
        <f t="shared" si="40"/>
        <v>#DIV/0!</v>
      </c>
      <c r="AB118" s="320" t="e">
        <f t="shared" si="41"/>
        <v>#DIV/0!</v>
      </c>
      <c r="AC118" s="136" t="s">
        <v>21</v>
      </c>
      <c r="AD118" s="411"/>
      <c r="AE118" s="420"/>
      <c r="AF118" s="411"/>
      <c r="AG118" s="427"/>
      <c r="AH118" s="283" t="s">
        <v>21</v>
      </c>
      <c r="AI118" s="297" t="e">
        <f>(H117+H118+I117+I118)/(12*(D117+D118))*1000</f>
        <v>#DIV/0!</v>
      </c>
      <c r="AJ118" s="139" t="s">
        <v>21</v>
      </c>
      <c r="AK118" s="140">
        <f t="shared" si="35"/>
        <v>0</v>
      </c>
      <c r="AL118" s="137" t="s">
        <v>21</v>
      </c>
      <c r="AM118" s="138" t="s">
        <v>21</v>
      </c>
      <c r="AN118" s="146" t="s">
        <v>21</v>
      </c>
      <c r="AO118" s="171"/>
      <c r="AP118" s="137" t="s">
        <v>21</v>
      </c>
      <c r="AQ118" s="137" t="s">
        <v>21</v>
      </c>
      <c r="AR118" s="138" t="s">
        <v>21</v>
      </c>
      <c r="AS118" s="144" t="s">
        <v>21</v>
      </c>
      <c r="AT118" s="383">
        <f t="shared" si="50"/>
        <v>0</v>
      </c>
      <c r="AU118" s="50">
        <f t="shared" si="48"/>
        <v>0</v>
      </c>
      <c r="AV118" s="49"/>
      <c r="AW118" s="51" t="e">
        <f t="shared" si="44"/>
        <v>#DIV/0!</v>
      </c>
      <c r="AX118" s="373"/>
      <c r="AY118" s="374"/>
      <c r="AZ118" s="58"/>
      <c r="BA118" s="182"/>
      <c r="BB118" s="395"/>
      <c r="BC118" s="395">
        <f t="shared" si="49"/>
        <v>0</v>
      </c>
      <c r="BD118" s="437"/>
      <c r="BE118" s="400"/>
      <c r="BF118" s="404"/>
    </row>
    <row r="119" spans="1:58" s="18" customFormat="1" x14ac:dyDescent="0.2">
      <c r="A119" s="496"/>
      <c r="B119" s="520"/>
      <c r="C119" s="214" t="s">
        <v>11</v>
      </c>
      <c r="D119" s="255"/>
      <c r="E119" s="256"/>
      <c r="F119" s="257"/>
      <c r="G119" s="257"/>
      <c r="H119" s="257"/>
      <c r="I119" s="257"/>
      <c r="J119" s="257"/>
      <c r="K119" s="257"/>
      <c r="L119" s="257"/>
      <c r="M119" s="257"/>
      <c r="N119" s="257"/>
      <c r="O119" s="257"/>
      <c r="P119" s="258">
        <f t="shared" si="32"/>
        <v>0</v>
      </c>
      <c r="Q119" s="158">
        <f>P119+P120</f>
        <v>0</v>
      </c>
      <c r="R119" s="302"/>
      <c r="S119" s="104">
        <f>Q119-R119</f>
        <v>0</v>
      </c>
      <c r="T119" s="72" t="e">
        <f t="shared" si="45"/>
        <v>#DIV/0!</v>
      </c>
      <c r="U119" s="109" t="e">
        <f t="shared" si="46"/>
        <v>#DIV/0!</v>
      </c>
      <c r="V119" s="109" t="e">
        <f t="shared" si="47"/>
        <v>#DIV/0!</v>
      </c>
      <c r="W119" s="117" t="e">
        <f t="shared" si="39"/>
        <v>#DIV/0!</v>
      </c>
      <c r="X119" s="443">
        <v>0</v>
      </c>
      <c r="Y119" s="79"/>
      <c r="Z119" s="315" t="e">
        <f t="shared" si="43"/>
        <v>#DIV/0!</v>
      </c>
      <c r="AA119" s="316" t="e">
        <f t="shared" si="40"/>
        <v>#DIV/0!</v>
      </c>
      <c r="AB119" s="317" t="e">
        <f t="shared" si="41"/>
        <v>#DIV/0!</v>
      </c>
      <c r="AC119" s="68" t="e">
        <f>(Y119*Z119+Y120*Z120)*0.012</f>
        <v>#DIV/0!</v>
      </c>
      <c r="AD119" s="410"/>
      <c r="AE119" s="505"/>
      <c r="AF119" s="423"/>
      <c r="AG119" s="429"/>
      <c r="AH119" s="282" t="e">
        <f>AD119+AD120+AF119+AF120-AC119</f>
        <v>#DIV/0!</v>
      </c>
      <c r="AI119" s="4" t="e">
        <f>AH119/(12*(Y119+Y120))*1000</f>
        <v>#DIV/0!</v>
      </c>
      <c r="AJ119" s="5" t="e">
        <f>AI119/AI120</f>
        <v>#DIV/0!</v>
      </c>
      <c r="AK119" s="206">
        <f t="shared" si="35"/>
        <v>0</v>
      </c>
      <c r="AL119" s="8" t="e">
        <f>AD119+AD120+AF119+AF120-(AK119*Z119+AK120*Z120)*0.012</f>
        <v>#DIV/0!</v>
      </c>
      <c r="AM119" s="4" t="e">
        <f>AL119/(12*(AK119+AK120))*1000</f>
        <v>#DIV/0!</v>
      </c>
      <c r="AN119" s="145" t="e">
        <f>AM119/AI120</f>
        <v>#DIV/0!</v>
      </c>
      <c r="AO119" s="149"/>
      <c r="AP119" s="148" t="e">
        <f>(AO119+AO120)/(12*(AK119+AK120))*1000</f>
        <v>#DIV/0!</v>
      </c>
      <c r="AQ119" s="4" t="e">
        <f>(H119+I119+H120+I120)/(12*(D119+D120))*1000+AM119+AP119</f>
        <v>#DIV/0!</v>
      </c>
      <c r="AR119" s="6" t="e">
        <f>(AM119+AP119)/AI120</f>
        <v>#DIV/0!</v>
      </c>
      <c r="AS119" s="143" t="e">
        <f>AQ119/AI120</f>
        <v>#DIV/0!</v>
      </c>
      <c r="AT119" s="382">
        <f t="shared" si="50"/>
        <v>0</v>
      </c>
      <c r="AU119" s="34">
        <f t="shared" si="48"/>
        <v>0</v>
      </c>
      <c r="AV119" s="33"/>
      <c r="AW119" s="35" t="e">
        <f t="shared" si="44"/>
        <v>#DIV/0!</v>
      </c>
      <c r="AX119" s="375"/>
      <c r="AY119" s="376"/>
      <c r="AZ119" s="11" t="e">
        <f>(AT119+AT120+AF119+AF120-AX119-AX120)/((AY119+AY120)*12)</f>
        <v>#DIV/0!</v>
      </c>
      <c r="BA119" s="182"/>
      <c r="BB119" s="394">
        <f>IF(AE119+AE120+AG119+AG120-AK119-AK120&lt;0,AE119+AE120+AG119+AG120-AK119-AK120,0)</f>
        <v>0</v>
      </c>
      <c r="BC119" s="394">
        <f t="shared" si="49"/>
        <v>0</v>
      </c>
      <c r="BD119" s="436">
        <f>BC119+BC120</f>
        <v>0</v>
      </c>
      <c r="BE119" s="399">
        <f>IF(AT119+AT120+AF119+AF120-AX119-AX120&lt;0,AT119+AT120+AF119+AF120-AX119-AX120,0)</f>
        <v>0</v>
      </c>
      <c r="BF119" s="404"/>
    </row>
    <row r="120" spans="1:58" s="18" customFormat="1" ht="13.5" thickBot="1" x14ac:dyDescent="0.25">
      <c r="A120" s="496"/>
      <c r="B120" s="514"/>
      <c r="C120" s="213" t="s">
        <v>12</v>
      </c>
      <c r="D120" s="260"/>
      <c r="E120" s="261"/>
      <c r="F120" s="262"/>
      <c r="G120" s="262"/>
      <c r="H120" s="262"/>
      <c r="I120" s="262"/>
      <c r="J120" s="262"/>
      <c r="K120" s="262"/>
      <c r="L120" s="262"/>
      <c r="M120" s="262"/>
      <c r="N120" s="262"/>
      <c r="O120" s="262"/>
      <c r="P120" s="259">
        <f t="shared" si="32"/>
        <v>0</v>
      </c>
      <c r="Q120" s="298" t="s">
        <v>21</v>
      </c>
      <c r="R120" s="299" t="s">
        <v>21</v>
      </c>
      <c r="S120" s="120" t="s">
        <v>21</v>
      </c>
      <c r="T120" s="69" t="e">
        <f t="shared" si="45"/>
        <v>#DIV/0!</v>
      </c>
      <c r="U120" s="110" t="e">
        <f t="shared" si="46"/>
        <v>#DIV/0!</v>
      </c>
      <c r="V120" s="110" t="e">
        <f t="shared" si="47"/>
        <v>#DIV/0!</v>
      </c>
      <c r="W120" s="116" t="e">
        <f t="shared" si="39"/>
        <v>#DIV/0!</v>
      </c>
      <c r="X120" s="444">
        <v>0</v>
      </c>
      <c r="Y120" s="80"/>
      <c r="Z120" s="318" t="e">
        <f t="shared" si="43"/>
        <v>#DIV/0!</v>
      </c>
      <c r="AA120" s="319" t="e">
        <f t="shared" si="40"/>
        <v>#DIV/0!</v>
      </c>
      <c r="AB120" s="320" t="e">
        <f t="shared" si="41"/>
        <v>#DIV/0!</v>
      </c>
      <c r="AC120" s="136" t="s">
        <v>21</v>
      </c>
      <c r="AD120" s="411"/>
      <c r="AE120" s="420"/>
      <c r="AF120" s="411"/>
      <c r="AG120" s="427"/>
      <c r="AH120" s="283" t="s">
        <v>21</v>
      </c>
      <c r="AI120" s="297" t="e">
        <f>(H119+H120+I119+I120)/(12*(D119+D120))*1000</f>
        <v>#DIV/0!</v>
      </c>
      <c r="AJ120" s="139" t="s">
        <v>21</v>
      </c>
      <c r="AK120" s="140">
        <f t="shared" si="35"/>
        <v>0</v>
      </c>
      <c r="AL120" s="137" t="s">
        <v>21</v>
      </c>
      <c r="AM120" s="138" t="s">
        <v>21</v>
      </c>
      <c r="AN120" s="146" t="s">
        <v>21</v>
      </c>
      <c r="AO120" s="171"/>
      <c r="AP120" s="137" t="s">
        <v>21</v>
      </c>
      <c r="AQ120" s="137" t="s">
        <v>21</v>
      </c>
      <c r="AR120" s="138" t="s">
        <v>21</v>
      </c>
      <c r="AS120" s="144" t="s">
        <v>21</v>
      </c>
      <c r="AT120" s="383">
        <f t="shared" si="50"/>
        <v>0</v>
      </c>
      <c r="AU120" s="47">
        <f t="shared" si="48"/>
        <v>0</v>
      </c>
      <c r="AV120" s="46"/>
      <c r="AW120" s="48" t="e">
        <f t="shared" si="44"/>
        <v>#DIV/0!</v>
      </c>
      <c r="AX120" s="367"/>
      <c r="AY120" s="368"/>
      <c r="AZ120" s="227"/>
      <c r="BA120" s="182"/>
      <c r="BB120" s="395"/>
      <c r="BC120" s="395">
        <f t="shared" si="49"/>
        <v>0</v>
      </c>
      <c r="BD120" s="437"/>
      <c r="BE120" s="400"/>
      <c r="BF120" s="404"/>
    </row>
    <row r="121" spans="1:58" s="18" customFormat="1" x14ac:dyDescent="0.2">
      <c r="A121" s="496"/>
      <c r="B121" s="513"/>
      <c r="C121" s="212" t="s">
        <v>11</v>
      </c>
      <c r="D121" s="191"/>
      <c r="E121" s="251"/>
      <c r="F121" s="252"/>
      <c r="G121" s="252"/>
      <c r="H121" s="252"/>
      <c r="I121" s="252"/>
      <c r="J121" s="252"/>
      <c r="K121" s="252"/>
      <c r="L121" s="252"/>
      <c r="M121" s="252"/>
      <c r="N121" s="252"/>
      <c r="O121" s="252"/>
      <c r="P121" s="253">
        <f t="shared" si="32"/>
        <v>0</v>
      </c>
      <c r="Q121" s="158">
        <f>P121+P122</f>
        <v>0</v>
      </c>
      <c r="R121" s="302"/>
      <c r="S121" s="104">
        <f>Q121-R121</f>
        <v>0</v>
      </c>
      <c r="T121" s="278" t="e">
        <f t="shared" si="45"/>
        <v>#DIV/0!</v>
      </c>
      <c r="U121" s="111" t="e">
        <f t="shared" si="46"/>
        <v>#DIV/0!</v>
      </c>
      <c r="V121" s="111" t="e">
        <f t="shared" si="47"/>
        <v>#DIV/0!</v>
      </c>
      <c r="W121" s="118" t="e">
        <f t="shared" si="39"/>
        <v>#DIV/0!</v>
      </c>
      <c r="X121" s="443">
        <v>0</v>
      </c>
      <c r="Y121" s="79"/>
      <c r="Z121" s="315" t="e">
        <f t="shared" si="43"/>
        <v>#DIV/0!</v>
      </c>
      <c r="AA121" s="316" t="e">
        <f t="shared" si="40"/>
        <v>#DIV/0!</v>
      </c>
      <c r="AB121" s="317" t="e">
        <f t="shared" si="41"/>
        <v>#DIV/0!</v>
      </c>
      <c r="AC121" s="68" t="e">
        <f>(Y121*Z121+Y122*Z122)*0.012</f>
        <v>#DIV/0!</v>
      </c>
      <c r="AD121" s="410"/>
      <c r="AE121" s="504"/>
      <c r="AF121" s="423"/>
      <c r="AG121" s="429"/>
      <c r="AH121" s="282" t="e">
        <f>AD121+AD122+AF121+AF122-AC121</f>
        <v>#DIV/0!</v>
      </c>
      <c r="AI121" s="4" t="e">
        <f>AH121/(12*(Y121+Y122))*1000</f>
        <v>#DIV/0!</v>
      </c>
      <c r="AJ121" s="5" t="e">
        <f>AI121/AI122</f>
        <v>#DIV/0!</v>
      </c>
      <c r="AK121" s="206">
        <f t="shared" si="35"/>
        <v>0</v>
      </c>
      <c r="AL121" s="8" t="e">
        <f>AD121+AD122+AF121+AF122-(AK121*Z121+AK122*Z122)*0.012</f>
        <v>#DIV/0!</v>
      </c>
      <c r="AM121" s="4" t="e">
        <f>AL121/(12*(AK121+AK122))*1000</f>
        <v>#DIV/0!</v>
      </c>
      <c r="AN121" s="145" t="e">
        <f>AM121/AI122</f>
        <v>#DIV/0!</v>
      </c>
      <c r="AO121" s="149"/>
      <c r="AP121" s="148" t="e">
        <f>(AO121+AO122)/(12*(AK121+AK122))*1000</f>
        <v>#DIV/0!</v>
      </c>
      <c r="AQ121" s="4" t="e">
        <f>(H121+I121+H122+I122)/(12*(D121+D122))*1000+AM121+AP121</f>
        <v>#DIV/0!</v>
      </c>
      <c r="AR121" s="6" t="e">
        <f>(AM121+AP121)/AI122</f>
        <v>#DIV/0!</v>
      </c>
      <c r="AS121" s="143" t="e">
        <f>AQ121/AI122</f>
        <v>#DIV/0!</v>
      </c>
      <c r="AT121" s="382">
        <f t="shared" si="50"/>
        <v>0</v>
      </c>
      <c r="AU121" s="37">
        <f t="shared" si="48"/>
        <v>0</v>
      </c>
      <c r="AV121" s="36"/>
      <c r="AW121" s="38" t="e">
        <f t="shared" ref="AW121:AW146" si="51">W121/AV121</f>
        <v>#DIV/0!</v>
      </c>
      <c r="AX121" s="369"/>
      <c r="AY121" s="370"/>
      <c r="AZ121" s="11" t="e">
        <f>(AT121+AT122+AF121+AF122-AX121-AX122)/((AY121+AY122)*12)</f>
        <v>#DIV/0!</v>
      </c>
      <c r="BA121" s="182"/>
      <c r="BB121" s="394">
        <f>IF(AE121+AE122+AG121+AG122-AK121-AK122&lt;0,AE121+AE122+AG121+AG122-AK121-AK122,0)</f>
        <v>0</v>
      </c>
      <c r="BC121" s="394">
        <f t="shared" si="49"/>
        <v>0</v>
      </c>
      <c r="BD121" s="436">
        <f>BC121+BC122</f>
        <v>0</v>
      </c>
      <c r="BE121" s="399">
        <f>IF(AT121+AT122+AF121+AF122-AX121-AX122&lt;0,AT121+AT122+AF121+AF122-AX121-AX122,0)</f>
        <v>0</v>
      </c>
      <c r="BF121" s="404"/>
    </row>
    <row r="122" spans="1:58" s="18" customFormat="1" ht="13.5" thickBot="1" x14ac:dyDescent="0.25">
      <c r="A122" s="496"/>
      <c r="B122" s="513"/>
      <c r="C122" s="215" t="s">
        <v>12</v>
      </c>
      <c r="D122" s="243"/>
      <c r="E122" s="244"/>
      <c r="F122" s="245"/>
      <c r="G122" s="245"/>
      <c r="H122" s="245"/>
      <c r="I122" s="245"/>
      <c r="J122" s="245"/>
      <c r="K122" s="245"/>
      <c r="L122" s="245"/>
      <c r="M122" s="245"/>
      <c r="N122" s="245"/>
      <c r="O122" s="245"/>
      <c r="P122" s="254">
        <f t="shared" si="32"/>
        <v>0</v>
      </c>
      <c r="Q122" s="298" t="s">
        <v>21</v>
      </c>
      <c r="R122" s="299" t="s">
        <v>21</v>
      </c>
      <c r="S122" s="120" t="s">
        <v>21</v>
      </c>
      <c r="T122" s="279" t="e">
        <f t="shared" si="45"/>
        <v>#DIV/0!</v>
      </c>
      <c r="U122" s="112" t="e">
        <f t="shared" si="46"/>
        <v>#DIV/0!</v>
      </c>
      <c r="V122" s="112" t="e">
        <f t="shared" si="47"/>
        <v>#DIV/0!</v>
      </c>
      <c r="W122" s="119" t="e">
        <f t="shared" si="39"/>
        <v>#DIV/0!</v>
      </c>
      <c r="X122" s="444">
        <v>0</v>
      </c>
      <c r="Y122" s="80"/>
      <c r="Z122" s="318" t="e">
        <f t="shared" si="43"/>
        <v>#DIV/0!</v>
      </c>
      <c r="AA122" s="319" t="e">
        <f t="shared" si="40"/>
        <v>#DIV/0!</v>
      </c>
      <c r="AB122" s="320" t="e">
        <f t="shared" si="41"/>
        <v>#DIV/0!</v>
      </c>
      <c r="AC122" s="136" t="s">
        <v>21</v>
      </c>
      <c r="AD122" s="411"/>
      <c r="AE122" s="421"/>
      <c r="AF122" s="411"/>
      <c r="AG122" s="427"/>
      <c r="AH122" s="283" t="s">
        <v>21</v>
      </c>
      <c r="AI122" s="297" t="e">
        <f>(H121+H122+I121+I122)/(12*(D121+D122))*1000</f>
        <v>#DIV/0!</v>
      </c>
      <c r="AJ122" s="139" t="s">
        <v>21</v>
      </c>
      <c r="AK122" s="140">
        <f t="shared" si="35"/>
        <v>0</v>
      </c>
      <c r="AL122" s="137" t="s">
        <v>21</v>
      </c>
      <c r="AM122" s="138" t="s">
        <v>21</v>
      </c>
      <c r="AN122" s="146" t="s">
        <v>21</v>
      </c>
      <c r="AO122" s="171"/>
      <c r="AP122" s="137" t="s">
        <v>21</v>
      </c>
      <c r="AQ122" s="137" t="s">
        <v>21</v>
      </c>
      <c r="AR122" s="138" t="s">
        <v>21</v>
      </c>
      <c r="AS122" s="144" t="s">
        <v>21</v>
      </c>
      <c r="AT122" s="383">
        <f t="shared" si="50"/>
        <v>0</v>
      </c>
      <c r="AU122" s="50">
        <f t="shared" si="48"/>
        <v>0</v>
      </c>
      <c r="AV122" s="49"/>
      <c r="AW122" s="51" t="e">
        <f t="shared" si="51"/>
        <v>#DIV/0!</v>
      </c>
      <c r="AX122" s="373"/>
      <c r="AY122" s="374"/>
      <c r="AZ122" s="58"/>
      <c r="BA122" s="182"/>
      <c r="BB122" s="395"/>
      <c r="BC122" s="395">
        <f t="shared" si="49"/>
        <v>0</v>
      </c>
      <c r="BD122" s="437"/>
      <c r="BE122" s="400"/>
      <c r="BF122" s="404"/>
    </row>
    <row r="123" spans="1:58" s="18" customFormat="1" x14ac:dyDescent="0.2">
      <c r="A123" s="496"/>
      <c r="B123" s="520"/>
      <c r="C123" s="214" t="s">
        <v>11</v>
      </c>
      <c r="D123" s="255"/>
      <c r="E123" s="256"/>
      <c r="F123" s="257"/>
      <c r="G123" s="257"/>
      <c r="H123" s="257"/>
      <c r="I123" s="257"/>
      <c r="J123" s="257"/>
      <c r="K123" s="257"/>
      <c r="L123" s="257"/>
      <c r="M123" s="257"/>
      <c r="N123" s="257"/>
      <c r="O123" s="257"/>
      <c r="P123" s="258">
        <f t="shared" si="32"/>
        <v>0</v>
      </c>
      <c r="Q123" s="103">
        <f>P123+P124</f>
        <v>0</v>
      </c>
      <c r="R123" s="302"/>
      <c r="S123" s="104">
        <f>Q123-R123</f>
        <v>0</v>
      </c>
      <c r="T123" s="70" t="e">
        <f t="shared" si="45"/>
        <v>#DIV/0!</v>
      </c>
      <c r="U123" s="111" t="e">
        <f t="shared" si="46"/>
        <v>#DIV/0!</v>
      </c>
      <c r="V123" s="111" t="e">
        <f t="shared" si="47"/>
        <v>#DIV/0!</v>
      </c>
      <c r="W123" s="118" t="e">
        <f t="shared" si="39"/>
        <v>#DIV/0!</v>
      </c>
      <c r="X123" s="443">
        <v>0</v>
      </c>
      <c r="Y123" s="79"/>
      <c r="Z123" s="315" t="e">
        <f t="shared" si="43"/>
        <v>#DIV/0!</v>
      </c>
      <c r="AA123" s="316" t="e">
        <f t="shared" si="40"/>
        <v>#DIV/0!</v>
      </c>
      <c r="AB123" s="317" t="e">
        <f t="shared" si="41"/>
        <v>#DIV/0!</v>
      </c>
      <c r="AC123" s="68" t="e">
        <f>(Y123*Z123+Y124*Z124)*0.012</f>
        <v>#DIV/0!</v>
      </c>
      <c r="AD123" s="410"/>
      <c r="AE123" s="505"/>
      <c r="AF123" s="410"/>
      <c r="AG123" s="426"/>
      <c r="AH123" s="282" t="e">
        <f>AD123+AD124+AF123+AF124-AC123</f>
        <v>#DIV/0!</v>
      </c>
      <c r="AI123" s="4" t="e">
        <f>AH123/(12*(Y123+Y124))*1000</f>
        <v>#DIV/0!</v>
      </c>
      <c r="AJ123" s="5" t="e">
        <f>AI123/AI124</f>
        <v>#DIV/0!</v>
      </c>
      <c r="AK123" s="206">
        <f t="shared" si="35"/>
        <v>0</v>
      </c>
      <c r="AL123" s="8" t="e">
        <f>AD123+AD124+AF123+AF124-(AK123*Z123+AK124*Z124)*0.012</f>
        <v>#DIV/0!</v>
      </c>
      <c r="AM123" s="4" t="e">
        <f>AL123/(12*(AK123+AK124))*1000</f>
        <v>#DIV/0!</v>
      </c>
      <c r="AN123" s="145" t="e">
        <f>AM123/AI124</f>
        <v>#DIV/0!</v>
      </c>
      <c r="AO123" s="149"/>
      <c r="AP123" s="148" t="e">
        <f>(AO123+AO124)/(12*(AK123+AK124))*1000</f>
        <v>#DIV/0!</v>
      </c>
      <c r="AQ123" s="4" t="e">
        <f>(H123+I123+H124+I124)/(12*(D123+D124))*1000+AM123+AP123</f>
        <v>#DIV/0!</v>
      </c>
      <c r="AR123" s="6" t="e">
        <f>(AM123+AP123)/AI124</f>
        <v>#DIV/0!</v>
      </c>
      <c r="AS123" s="143" t="e">
        <f>AQ123/AI124</f>
        <v>#DIV/0!</v>
      </c>
      <c r="AT123" s="382">
        <f t="shared" si="50"/>
        <v>0</v>
      </c>
      <c r="AU123" s="37">
        <f t="shared" si="48"/>
        <v>0</v>
      </c>
      <c r="AV123" s="36"/>
      <c r="AW123" s="38" t="e">
        <f t="shared" si="51"/>
        <v>#DIV/0!</v>
      </c>
      <c r="AX123" s="369"/>
      <c r="AY123" s="370"/>
      <c r="AZ123" s="11" t="e">
        <f>(AT123+AT124+AF123+AF124-AX123-AX124)/((AY123+AY124)*12)</f>
        <v>#DIV/0!</v>
      </c>
      <c r="BA123" s="182"/>
      <c r="BB123" s="394">
        <f>IF(AE123+AE124+AG123+AG124-AK123-AK124&lt;0,AE123+AE124+AG123+AG124-AK123-AK124,0)</f>
        <v>0</v>
      </c>
      <c r="BC123" s="394">
        <f t="shared" si="49"/>
        <v>0</v>
      </c>
      <c r="BD123" s="436">
        <f>BC123+BC124</f>
        <v>0</v>
      </c>
      <c r="BE123" s="399">
        <f>IF(AT123+AT124+AF123+AF124-AX123-AX124&lt;0,AT123+AT124+AF123+AF124-AX123-AX124,0)</f>
        <v>0</v>
      </c>
      <c r="BF123" s="404"/>
    </row>
    <row r="124" spans="1:58" s="18" customFormat="1" ht="13.5" thickBot="1" x14ac:dyDescent="0.25">
      <c r="A124" s="496"/>
      <c r="B124" s="514"/>
      <c r="C124" s="213" t="s">
        <v>12</v>
      </c>
      <c r="D124" s="260"/>
      <c r="E124" s="261"/>
      <c r="F124" s="262"/>
      <c r="G124" s="262"/>
      <c r="H124" s="262"/>
      <c r="I124" s="262"/>
      <c r="J124" s="262"/>
      <c r="K124" s="262"/>
      <c r="L124" s="262"/>
      <c r="M124" s="262"/>
      <c r="N124" s="262"/>
      <c r="O124" s="262"/>
      <c r="P124" s="259">
        <f t="shared" si="32"/>
        <v>0</v>
      </c>
      <c r="Q124" s="298" t="s">
        <v>21</v>
      </c>
      <c r="R124" s="299" t="s">
        <v>21</v>
      </c>
      <c r="S124" s="120" t="s">
        <v>21</v>
      </c>
      <c r="T124" s="71" t="e">
        <f t="shared" si="45"/>
        <v>#DIV/0!</v>
      </c>
      <c r="U124" s="112" t="e">
        <f t="shared" si="46"/>
        <v>#DIV/0!</v>
      </c>
      <c r="V124" s="112" t="e">
        <f t="shared" si="47"/>
        <v>#DIV/0!</v>
      </c>
      <c r="W124" s="119" t="e">
        <f t="shared" si="39"/>
        <v>#DIV/0!</v>
      </c>
      <c r="X124" s="444">
        <v>0</v>
      </c>
      <c r="Y124" s="80"/>
      <c r="Z124" s="318" t="e">
        <f t="shared" si="43"/>
        <v>#DIV/0!</v>
      </c>
      <c r="AA124" s="319" t="e">
        <f t="shared" si="40"/>
        <v>#DIV/0!</v>
      </c>
      <c r="AB124" s="320" t="e">
        <f t="shared" si="41"/>
        <v>#DIV/0!</v>
      </c>
      <c r="AC124" s="136" t="s">
        <v>21</v>
      </c>
      <c r="AD124" s="411"/>
      <c r="AE124" s="420"/>
      <c r="AF124" s="411"/>
      <c r="AG124" s="427"/>
      <c r="AH124" s="283" t="s">
        <v>21</v>
      </c>
      <c r="AI124" s="297" t="e">
        <f>(H123+H124+I123+I124)/(12*(D123+D124))*1000</f>
        <v>#DIV/0!</v>
      </c>
      <c r="AJ124" s="139" t="s">
        <v>21</v>
      </c>
      <c r="AK124" s="140">
        <f t="shared" si="35"/>
        <v>0</v>
      </c>
      <c r="AL124" s="137" t="s">
        <v>21</v>
      </c>
      <c r="AM124" s="138" t="s">
        <v>21</v>
      </c>
      <c r="AN124" s="146" t="s">
        <v>21</v>
      </c>
      <c r="AO124" s="171"/>
      <c r="AP124" s="137" t="s">
        <v>21</v>
      </c>
      <c r="AQ124" s="137" t="s">
        <v>21</v>
      </c>
      <c r="AR124" s="138" t="s">
        <v>21</v>
      </c>
      <c r="AS124" s="144" t="s">
        <v>21</v>
      </c>
      <c r="AT124" s="383">
        <f t="shared" si="50"/>
        <v>0</v>
      </c>
      <c r="AU124" s="50">
        <f t="shared" si="48"/>
        <v>0</v>
      </c>
      <c r="AV124" s="49"/>
      <c r="AW124" s="51" t="e">
        <f t="shared" si="51"/>
        <v>#DIV/0!</v>
      </c>
      <c r="AX124" s="373"/>
      <c r="AY124" s="374"/>
      <c r="AZ124" s="58"/>
      <c r="BA124" s="182"/>
      <c r="BB124" s="395"/>
      <c r="BC124" s="395">
        <f t="shared" si="49"/>
        <v>0</v>
      </c>
      <c r="BD124" s="437"/>
      <c r="BE124" s="400"/>
      <c r="BF124" s="404"/>
    </row>
    <row r="125" spans="1:58" s="18" customFormat="1" x14ac:dyDescent="0.2">
      <c r="A125" s="496"/>
      <c r="B125" s="513"/>
      <c r="C125" s="212" t="s">
        <v>11</v>
      </c>
      <c r="D125" s="191"/>
      <c r="E125" s="251"/>
      <c r="F125" s="252"/>
      <c r="G125" s="252"/>
      <c r="H125" s="252"/>
      <c r="I125" s="252"/>
      <c r="J125" s="252"/>
      <c r="K125" s="252"/>
      <c r="L125" s="252"/>
      <c r="M125" s="252"/>
      <c r="N125" s="252"/>
      <c r="O125" s="252"/>
      <c r="P125" s="253">
        <f t="shared" si="32"/>
        <v>0</v>
      </c>
      <c r="Q125" s="158">
        <f>P125+P126</f>
        <v>0</v>
      </c>
      <c r="R125" s="302"/>
      <c r="S125" s="104">
        <f>Q125-R125</f>
        <v>0</v>
      </c>
      <c r="T125" s="72" t="e">
        <f t="shared" si="45"/>
        <v>#DIV/0!</v>
      </c>
      <c r="U125" s="109" t="e">
        <f t="shared" si="46"/>
        <v>#DIV/0!</v>
      </c>
      <c r="V125" s="109" t="e">
        <f t="shared" si="47"/>
        <v>#DIV/0!</v>
      </c>
      <c r="W125" s="117" t="e">
        <f t="shared" si="39"/>
        <v>#DIV/0!</v>
      </c>
      <c r="X125" s="443">
        <v>0</v>
      </c>
      <c r="Y125" s="79"/>
      <c r="Z125" s="315" t="e">
        <f t="shared" si="43"/>
        <v>#DIV/0!</v>
      </c>
      <c r="AA125" s="316" t="e">
        <f t="shared" si="40"/>
        <v>#DIV/0!</v>
      </c>
      <c r="AB125" s="317" t="e">
        <f t="shared" si="41"/>
        <v>#DIV/0!</v>
      </c>
      <c r="AC125" s="68" t="e">
        <f>(Y125*Z125+Y126*Z126)*0.012</f>
        <v>#DIV/0!</v>
      </c>
      <c r="AD125" s="410"/>
      <c r="AE125" s="504"/>
      <c r="AF125" s="423"/>
      <c r="AG125" s="429"/>
      <c r="AH125" s="282" t="e">
        <f>AD125+AD126+AF125+AF126-AC125</f>
        <v>#DIV/0!</v>
      </c>
      <c r="AI125" s="4" t="e">
        <f>AH125/(12*(Y125+Y126))*1000</f>
        <v>#DIV/0!</v>
      </c>
      <c r="AJ125" s="5" t="e">
        <f>AI125/AI126</f>
        <v>#DIV/0!</v>
      </c>
      <c r="AK125" s="206">
        <f t="shared" si="35"/>
        <v>0</v>
      </c>
      <c r="AL125" s="8" t="e">
        <f>AD125+AD126+AF125+AF126-(AK125*Z125+AK126*Z126)*0.012</f>
        <v>#DIV/0!</v>
      </c>
      <c r="AM125" s="4" t="e">
        <f>AL125/(12*(AK125+AK126))*1000</f>
        <v>#DIV/0!</v>
      </c>
      <c r="AN125" s="145" t="e">
        <f>AM125/AI126</f>
        <v>#DIV/0!</v>
      </c>
      <c r="AO125" s="149"/>
      <c r="AP125" s="148" t="e">
        <f>(AO125+AO126)/(12*(AK125+AK126))*1000</f>
        <v>#DIV/0!</v>
      </c>
      <c r="AQ125" s="4" t="e">
        <f>(H125+I125+H126+I126)/(12*(D125+D126))*1000+AM125+AP125</f>
        <v>#DIV/0!</v>
      </c>
      <c r="AR125" s="6" t="e">
        <f>(AM125+AP125)/AI126</f>
        <v>#DIV/0!</v>
      </c>
      <c r="AS125" s="143" t="e">
        <f>AQ125/AI126</f>
        <v>#DIV/0!</v>
      </c>
      <c r="AT125" s="382">
        <f t="shared" si="50"/>
        <v>0</v>
      </c>
      <c r="AU125" s="34">
        <f t="shared" si="48"/>
        <v>0</v>
      </c>
      <c r="AV125" s="33"/>
      <c r="AW125" s="35" t="e">
        <f t="shared" si="51"/>
        <v>#DIV/0!</v>
      </c>
      <c r="AX125" s="375"/>
      <c r="AY125" s="376"/>
      <c r="AZ125" s="11" t="e">
        <f>(AT125+AT126+AF125+AF126-AX125-AX126)/((AY125+AY126)*12)</f>
        <v>#DIV/0!</v>
      </c>
      <c r="BA125" s="182"/>
      <c r="BB125" s="394">
        <f>IF(AE125+AE126+AG125+AG126-AK125-AK126&lt;0,AE125+AE126+AG125+AG126-AK125-AK126,0)</f>
        <v>0</v>
      </c>
      <c r="BC125" s="394">
        <f t="shared" si="49"/>
        <v>0</v>
      </c>
      <c r="BD125" s="436">
        <f>BC125+BC126</f>
        <v>0</v>
      </c>
      <c r="BE125" s="399">
        <f>IF(AT125+AT126+AF125+AF126-AX125-AX126&lt;0,AT125+AT126+AF125+AF126-AX125-AX126,0)</f>
        <v>0</v>
      </c>
      <c r="BF125" s="404"/>
    </row>
    <row r="126" spans="1:58" s="18" customFormat="1" ht="13.5" thickBot="1" x14ac:dyDescent="0.25">
      <c r="A126" s="496"/>
      <c r="B126" s="513"/>
      <c r="C126" s="215" t="s">
        <v>12</v>
      </c>
      <c r="D126" s="243"/>
      <c r="E126" s="244"/>
      <c r="F126" s="245"/>
      <c r="G126" s="245"/>
      <c r="H126" s="245"/>
      <c r="I126" s="245"/>
      <c r="J126" s="245"/>
      <c r="K126" s="245"/>
      <c r="L126" s="245"/>
      <c r="M126" s="245"/>
      <c r="N126" s="245"/>
      <c r="O126" s="245"/>
      <c r="P126" s="254">
        <f t="shared" si="32"/>
        <v>0</v>
      </c>
      <c r="Q126" s="298" t="s">
        <v>21</v>
      </c>
      <c r="R126" s="299" t="s">
        <v>21</v>
      </c>
      <c r="S126" s="120" t="s">
        <v>21</v>
      </c>
      <c r="T126" s="69" t="e">
        <f t="shared" si="45"/>
        <v>#DIV/0!</v>
      </c>
      <c r="U126" s="110" t="e">
        <f t="shared" si="46"/>
        <v>#DIV/0!</v>
      </c>
      <c r="V126" s="110" t="e">
        <f t="shared" si="47"/>
        <v>#DIV/0!</v>
      </c>
      <c r="W126" s="116" t="e">
        <f t="shared" si="39"/>
        <v>#DIV/0!</v>
      </c>
      <c r="X126" s="444">
        <v>0</v>
      </c>
      <c r="Y126" s="80"/>
      <c r="Z126" s="318" t="e">
        <f t="shared" si="43"/>
        <v>#DIV/0!</v>
      </c>
      <c r="AA126" s="319" t="e">
        <f t="shared" si="40"/>
        <v>#DIV/0!</v>
      </c>
      <c r="AB126" s="320" t="e">
        <f t="shared" si="41"/>
        <v>#DIV/0!</v>
      </c>
      <c r="AC126" s="136" t="s">
        <v>21</v>
      </c>
      <c r="AD126" s="411"/>
      <c r="AE126" s="421"/>
      <c r="AF126" s="411"/>
      <c r="AG126" s="427"/>
      <c r="AH126" s="283" t="s">
        <v>21</v>
      </c>
      <c r="AI126" s="297" t="e">
        <f>(H125+H126+I125+I126)/(12*(D125+D126))*1000</f>
        <v>#DIV/0!</v>
      </c>
      <c r="AJ126" s="139" t="s">
        <v>21</v>
      </c>
      <c r="AK126" s="140">
        <f t="shared" si="35"/>
        <v>0</v>
      </c>
      <c r="AL126" s="137" t="s">
        <v>21</v>
      </c>
      <c r="AM126" s="138" t="s">
        <v>21</v>
      </c>
      <c r="AN126" s="146" t="s">
        <v>21</v>
      </c>
      <c r="AO126" s="171"/>
      <c r="AP126" s="137" t="s">
        <v>21</v>
      </c>
      <c r="AQ126" s="137" t="s">
        <v>21</v>
      </c>
      <c r="AR126" s="138" t="s">
        <v>21</v>
      </c>
      <c r="AS126" s="144" t="s">
        <v>21</v>
      </c>
      <c r="AT126" s="383">
        <f t="shared" si="50"/>
        <v>0</v>
      </c>
      <c r="AU126" s="47">
        <f t="shared" si="48"/>
        <v>0</v>
      </c>
      <c r="AV126" s="46"/>
      <c r="AW126" s="48" t="e">
        <f t="shared" si="51"/>
        <v>#DIV/0!</v>
      </c>
      <c r="AX126" s="367"/>
      <c r="AY126" s="368"/>
      <c r="AZ126" s="58"/>
      <c r="BA126" s="182"/>
      <c r="BB126" s="395"/>
      <c r="BC126" s="395">
        <f t="shared" si="49"/>
        <v>0</v>
      </c>
      <c r="BD126" s="437"/>
      <c r="BE126" s="400"/>
      <c r="BF126" s="404"/>
    </row>
    <row r="127" spans="1:58" s="18" customFormat="1" x14ac:dyDescent="0.2">
      <c r="A127" s="496"/>
      <c r="B127" s="520"/>
      <c r="C127" s="214" t="s">
        <v>11</v>
      </c>
      <c r="D127" s="255"/>
      <c r="E127" s="256"/>
      <c r="F127" s="257"/>
      <c r="G127" s="257"/>
      <c r="H127" s="257"/>
      <c r="I127" s="257"/>
      <c r="J127" s="257"/>
      <c r="K127" s="257"/>
      <c r="L127" s="257"/>
      <c r="M127" s="257"/>
      <c r="N127" s="257"/>
      <c r="O127" s="257"/>
      <c r="P127" s="258">
        <f t="shared" si="32"/>
        <v>0</v>
      </c>
      <c r="Q127" s="103">
        <f>P127+P128</f>
        <v>0</v>
      </c>
      <c r="R127" s="302"/>
      <c r="S127" s="104">
        <f>Q127-R127</f>
        <v>0</v>
      </c>
      <c r="T127" s="70" t="e">
        <f t="shared" si="45"/>
        <v>#DIV/0!</v>
      </c>
      <c r="U127" s="111" t="e">
        <f t="shared" si="46"/>
        <v>#DIV/0!</v>
      </c>
      <c r="V127" s="111" t="e">
        <f t="shared" si="47"/>
        <v>#DIV/0!</v>
      </c>
      <c r="W127" s="118" t="e">
        <f t="shared" si="39"/>
        <v>#DIV/0!</v>
      </c>
      <c r="X127" s="443">
        <v>0</v>
      </c>
      <c r="Y127" s="79"/>
      <c r="Z127" s="315" t="e">
        <f t="shared" si="43"/>
        <v>#DIV/0!</v>
      </c>
      <c r="AA127" s="316" t="e">
        <f t="shared" si="40"/>
        <v>#DIV/0!</v>
      </c>
      <c r="AB127" s="317" t="e">
        <f t="shared" si="41"/>
        <v>#DIV/0!</v>
      </c>
      <c r="AC127" s="68" t="e">
        <f>(Y127*Z127+Y128*Z128)*0.012</f>
        <v>#DIV/0!</v>
      </c>
      <c r="AD127" s="410"/>
      <c r="AE127" s="505"/>
      <c r="AF127" s="423"/>
      <c r="AG127" s="429"/>
      <c r="AH127" s="282" t="e">
        <f>AD127+AD128+AF127+AF128-AC127</f>
        <v>#DIV/0!</v>
      </c>
      <c r="AI127" s="4" t="e">
        <f>AH127/(12*(Y127+Y128))*1000</f>
        <v>#DIV/0!</v>
      </c>
      <c r="AJ127" s="5" t="e">
        <f>AI127/AI128</f>
        <v>#DIV/0!</v>
      </c>
      <c r="AK127" s="206">
        <f t="shared" si="35"/>
        <v>0</v>
      </c>
      <c r="AL127" s="8" t="e">
        <f>AD127+AD128+AF127+AF128-(AK127*Z127+AK128*Z128)*0.012</f>
        <v>#DIV/0!</v>
      </c>
      <c r="AM127" s="4" t="e">
        <f>AL127/(12*(AK127+AK128))*1000</f>
        <v>#DIV/0!</v>
      </c>
      <c r="AN127" s="145" t="e">
        <f>AM127/AI128</f>
        <v>#DIV/0!</v>
      </c>
      <c r="AO127" s="149"/>
      <c r="AP127" s="148" t="e">
        <f>(AO127+AO128)/(12*(AK127+AK128))*1000</f>
        <v>#DIV/0!</v>
      </c>
      <c r="AQ127" s="4" t="e">
        <f>(H127+I127+H128+I128)/(12*(D127+D128))*1000+AM127+AP127</f>
        <v>#DIV/0!</v>
      </c>
      <c r="AR127" s="6" t="e">
        <f>(AM127+AP127)/AI128</f>
        <v>#DIV/0!</v>
      </c>
      <c r="AS127" s="143" t="e">
        <f>AQ127/AI128</f>
        <v>#DIV/0!</v>
      </c>
      <c r="AT127" s="382">
        <f t="shared" si="50"/>
        <v>0</v>
      </c>
      <c r="AU127" s="37">
        <f t="shared" si="48"/>
        <v>0</v>
      </c>
      <c r="AV127" s="36"/>
      <c r="AW127" s="38" t="e">
        <f t="shared" si="51"/>
        <v>#DIV/0!</v>
      </c>
      <c r="AX127" s="350"/>
      <c r="AY127" s="351"/>
      <c r="AZ127" s="11" t="e">
        <f>(AT127+AT128+AF127+AF128-AX127-AX128)/((AY127+AY128)*12)</f>
        <v>#DIV/0!</v>
      </c>
      <c r="BA127" s="182"/>
      <c r="BB127" s="394">
        <f>IF(AE127+AE128+AG127+AG128-AK127-AK128&lt;0,AE127+AE128+AG127+AG128-AK127-AK128,0)</f>
        <v>0</v>
      </c>
      <c r="BC127" s="394">
        <f t="shared" si="49"/>
        <v>0</v>
      </c>
      <c r="BD127" s="436">
        <f>BC127+BC128</f>
        <v>0</v>
      </c>
      <c r="BE127" s="399">
        <f>IF(AT127+AT128+AF127+AF128-AX127-AX128&lt;0,AT127+AT128+AF127+AF128-AX127-AX128,0)</f>
        <v>0</v>
      </c>
      <c r="BF127" s="404"/>
    </row>
    <row r="128" spans="1:58" s="18" customFormat="1" ht="13.5" thickBot="1" x14ac:dyDescent="0.25">
      <c r="A128" s="496"/>
      <c r="B128" s="514"/>
      <c r="C128" s="213" t="s">
        <v>12</v>
      </c>
      <c r="D128" s="260"/>
      <c r="E128" s="261"/>
      <c r="F128" s="262"/>
      <c r="G128" s="262"/>
      <c r="H128" s="262"/>
      <c r="I128" s="262"/>
      <c r="J128" s="262"/>
      <c r="K128" s="262"/>
      <c r="L128" s="262"/>
      <c r="M128" s="262"/>
      <c r="N128" s="262"/>
      <c r="O128" s="262"/>
      <c r="P128" s="259">
        <f t="shared" si="32"/>
        <v>0</v>
      </c>
      <c r="Q128" s="298" t="s">
        <v>21</v>
      </c>
      <c r="R128" s="299" t="s">
        <v>21</v>
      </c>
      <c r="S128" s="120" t="s">
        <v>21</v>
      </c>
      <c r="T128" s="71" t="e">
        <f t="shared" si="45"/>
        <v>#DIV/0!</v>
      </c>
      <c r="U128" s="112" t="e">
        <f t="shared" si="46"/>
        <v>#DIV/0!</v>
      </c>
      <c r="V128" s="112" t="e">
        <f t="shared" si="47"/>
        <v>#DIV/0!</v>
      </c>
      <c r="W128" s="119" t="e">
        <f t="shared" si="39"/>
        <v>#DIV/0!</v>
      </c>
      <c r="X128" s="444">
        <v>0</v>
      </c>
      <c r="Y128" s="80"/>
      <c r="Z128" s="318" t="e">
        <f t="shared" si="43"/>
        <v>#DIV/0!</v>
      </c>
      <c r="AA128" s="319" t="e">
        <f t="shared" si="40"/>
        <v>#DIV/0!</v>
      </c>
      <c r="AB128" s="320" t="e">
        <f t="shared" si="41"/>
        <v>#DIV/0!</v>
      </c>
      <c r="AC128" s="136" t="s">
        <v>21</v>
      </c>
      <c r="AD128" s="411"/>
      <c r="AE128" s="420"/>
      <c r="AF128" s="411"/>
      <c r="AG128" s="427"/>
      <c r="AH128" s="283" t="s">
        <v>21</v>
      </c>
      <c r="AI128" s="297" t="e">
        <f>(H127+H128+I127+I128)/(12*(D127+D128))*1000</f>
        <v>#DIV/0!</v>
      </c>
      <c r="AJ128" s="139" t="s">
        <v>21</v>
      </c>
      <c r="AK128" s="140">
        <f t="shared" si="35"/>
        <v>0</v>
      </c>
      <c r="AL128" s="137" t="s">
        <v>21</v>
      </c>
      <c r="AM128" s="138" t="s">
        <v>21</v>
      </c>
      <c r="AN128" s="146" t="s">
        <v>21</v>
      </c>
      <c r="AO128" s="171"/>
      <c r="AP128" s="137" t="s">
        <v>21</v>
      </c>
      <c r="AQ128" s="137" t="s">
        <v>21</v>
      </c>
      <c r="AR128" s="138" t="s">
        <v>21</v>
      </c>
      <c r="AS128" s="144" t="s">
        <v>21</v>
      </c>
      <c r="AT128" s="383">
        <f t="shared" si="50"/>
        <v>0</v>
      </c>
      <c r="AU128" s="50">
        <f t="shared" si="48"/>
        <v>0</v>
      </c>
      <c r="AV128" s="49"/>
      <c r="AW128" s="51" t="e">
        <f t="shared" si="51"/>
        <v>#DIV/0!</v>
      </c>
      <c r="AX128" s="373"/>
      <c r="AY128" s="374"/>
      <c r="AZ128" s="58"/>
      <c r="BA128" s="182"/>
      <c r="BB128" s="395"/>
      <c r="BC128" s="395">
        <f t="shared" si="49"/>
        <v>0</v>
      </c>
      <c r="BD128" s="437"/>
      <c r="BE128" s="400"/>
      <c r="BF128" s="404"/>
    </row>
    <row r="129" spans="1:58" s="18" customFormat="1" x14ac:dyDescent="0.2">
      <c r="A129" s="496"/>
      <c r="B129" s="520"/>
      <c r="C129" s="214" t="s">
        <v>11</v>
      </c>
      <c r="D129" s="191"/>
      <c r="E129" s="251"/>
      <c r="F129" s="252"/>
      <c r="G129" s="252"/>
      <c r="H129" s="252"/>
      <c r="I129" s="252"/>
      <c r="J129" s="252"/>
      <c r="K129" s="252"/>
      <c r="L129" s="252"/>
      <c r="M129" s="252"/>
      <c r="N129" s="252"/>
      <c r="O129" s="252"/>
      <c r="P129" s="253">
        <f t="shared" si="32"/>
        <v>0</v>
      </c>
      <c r="Q129" s="158">
        <f>P129+P130</f>
        <v>0</v>
      </c>
      <c r="R129" s="302"/>
      <c r="S129" s="104">
        <f>Q129-R129</f>
        <v>0</v>
      </c>
      <c r="T129" s="72" t="e">
        <f t="shared" si="45"/>
        <v>#DIV/0!</v>
      </c>
      <c r="U129" s="109" t="e">
        <f t="shared" si="46"/>
        <v>#DIV/0!</v>
      </c>
      <c r="V129" s="109" t="e">
        <f t="shared" si="47"/>
        <v>#DIV/0!</v>
      </c>
      <c r="W129" s="117" t="e">
        <f t="shared" si="39"/>
        <v>#DIV/0!</v>
      </c>
      <c r="X129" s="443">
        <v>0</v>
      </c>
      <c r="Y129" s="79"/>
      <c r="Z129" s="315" t="e">
        <f t="shared" si="43"/>
        <v>#DIV/0!</v>
      </c>
      <c r="AA129" s="316" t="e">
        <f t="shared" si="40"/>
        <v>#DIV/0!</v>
      </c>
      <c r="AB129" s="317" t="e">
        <f t="shared" si="41"/>
        <v>#DIV/0!</v>
      </c>
      <c r="AC129" s="68" t="e">
        <f>(Y129*Z129+Y130*Z130)*0.012</f>
        <v>#DIV/0!</v>
      </c>
      <c r="AD129" s="410"/>
      <c r="AE129" s="504"/>
      <c r="AF129" s="410"/>
      <c r="AG129" s="426"/>
      <c r="AH129" s="282" t="e">
        <f>AD129+AD130+AF129+AF130-AC129</f>
        <v>#DIV/0!</v>
      </c>
      <c r="AI129" s="4" t="e">
        <f>AH129/(12*(Y129+Y130))*1000</f>
        <v>#DIV/0!</v>
      </c>
      <c r="AJ129" s="5" t="e">
        <f>AI129/AI130</f>
        <v>#DIV/0!</v>
      </c>
      <c r="AK129" s="206">
        <f t="shared" si="35"/>
        <v>0</v>
      </c>
      <c r="AL129" s="8" t="e">
        <f>AD129+AD130+AF129+AF130-(AK129*Z129+AK130*Z130)*0.012</f>
        <v>#DIV/0!</v>
      </c>
      <c r="AM129" s="4" t="e">
        <f>AL129/(12*(AK129+AK130))*1000</f>
        <v>#DIV/0!</v>
      </c>
      <c r="AN129" s="145" t="e">
        <f>AM129/AI130</f>
        <v>#DIV/0!</v>
      </c>
      <c r="AO129" s="149"/>
      <c r="AP129" s="148" t="e">
        <f>(AO129+AO130)/(12*(AK129+AK130))*1000</f>
        <v>#DIV/0!</v>
      </c>
      <c r="AQ129" s="4" t="e">
        <f>(H129+I129+H130+I130)/(12*(D129+D130))*1000+AM129+AP129</f>
        <v>#DIV/0!</v>
      </c>
      <c r="AR129" s="6" t="e">
        <f>(AM129+AP129)/AI130</f>
        <v>#DIV/0!</v>
      </c>
      <c r="AS129" s="143" t="e">
        <f>AQ129/AI130</f>
        <v>#DIV/0!</v>
      </c>
      <c r="AT129" s="382">
        <f t="shared" si="50"/>
        <v>0</v>
      </c>
      <c r="AU129" s="34">
        <f t="shared" si="48"/>
        <v>0</v>
      </c>
      <c r="AV129" s="33"/>
      <c r="AW129" s="35" t="e">
        <f t="shared" si="51"/>
        <v>#DIV/0!</v>
      </c>
      <c r="AX129" s="375"/>
      <c r="AY129" s="376"/>
      <c r="AZ129" s="11" t="e">
        <f>(AT129+AT130+AF129+AF130-AX129-AX130)/((AY129+AY130)*12)</f>
        <v>#DIV/0!</v>
      </c>
      <c r="BA129" s="182"/>
      <c r="BB129" s="394">
        <f>IF(AE129+AE130+AG129+AG130-AK129-AK130&lt;0,AE129+AE130+AG129+AG130-AK129-AK130,0)</f>
        <v>0</v>
      </c>
      <c r="BC129" s="394">
        <f t="shared" si="49"/>
        <v>0</v>
      </c>
      <c r="BD129" s="436">
        <f>BC129+BC130</f>
        <v>0</v>
      </c>
      <c r="BE129" s="399">
        <f>IF(AT129+AT130+AF129+AF130-AX129-AX130&lt;0,AT129+AT130+AF129+AF130-AX129-AX130,0)</f>
        <v>0</v>
      </c>
      <c r="BF129" s="404"/>
    </row>
    <row r="130" spans="1:58" s="18" customFormat="1" ht="13.5" thickBot="1" x14ac:dyDescent="0.25">
      <c r="A130" s="496"/>
      <c r="B130" s="514"/>
      <c r="C130" s="213" t="s">
        <v>12</v>
      </c>
      <c r="D130" s="243"/>
      <c r="E130" s="244"/>
      <c r="F130" s="245"/>
      <c r="G130" s="245"/>
      <c r="H130" s="245"/>
      <c r="I130" s="245"/>
      <c r="J130" s="245"/>
      <c r="K130" s="245"/>
      <c r="L130" s="245"/>
      <c r="M130" s="245"/>
      <c r="N130" s="245"/>
      <c r="O130" s="245"/>
      <c r="P130" s="254">
        <f t="shared" si="32"/>
        <v>0</v>
      </c>
      <c r="Q130" s="298" t="s">
        <v>21</v>
      </c>
      <c r="R130" s="299" t="s">
        <v>21</v>
      </c>
      <c r="S130" s="120" t="s">
        <v>21</v>
      </c>
      <c r="T130" s="69" t="e">
        <f t="shared" si="45"/>
        <v>#DIV/0!</v>
      </c>
      <c r="U130" s="110" t="e">
        <f t="shared" si="46"/>
        <v>#DIV/0!</v>
      </c>
      <c r="V130" s="110" t="e">
        <f t="shared" si="47"/>
        <v>#DIV/0!</v>
      </c>
      <c r="W130" s="116" t="e">
        <f t="shared" si="39"/>
        <v>#DIV/0!</v>
      </c>
      <c r="X130" s="444">
        <v>0</v>
      </c>
      <c r="Y130" s="80"/>
      <c r="Z130" s="318" t="e">
        <f t="shared" si="43"/>
        <v>#DIV/0!</v>
      </c>
      <c r="AA130" s="319" t="e">
        <f t="shared" si="40"/>
        <v>#DIV/0!</v>
      </c>
      <c r="AB130" s="320" t="e">
        <f t="shared" si="41"/>
        <v>#DIV/0!</v>
      </c>
      <c r="AC130" s="136" t="s">
        <v>21</v>
      </c>
      <c r="AD130" s="411"/>
      <c r="AE130" s="420"/>
      <c r="AF130" s="411"/>
      <c r="AG130" s="427"/>
      <c r="AH130" s="283" t="s">
        <v>21</v>
      </c>
      <c r="AI130" s="297" t="e">
        <f>(H129+H130+I129+I130)/(12*(D129+D130))*1000</f>
        <v>#DIV/0!</v>
      </c>
      <c r="AJ130" s="139" t="s">
        <v>21</v>
      </c>
      <c r="AK130" s="140">
        <f t="shared" si="35"/>
        <v>0</v>
      </c>
      <c r="AL130" s="137" t="s">
        <v>21</v>
      </c>
      <c r="AM130" s="138" t="s">
        <v>21</v>
      </c>
      <c r="AN130" s="146" t="s">
        <v>21</v>
      </c>
      <c r="AO130" s="171"/>
      <c r="AP130" s="137" t="s">
        <v>21</v>
      </c>
      <c r="AQ130" s="137" t="s">
        <v>21</v>
      </c>
      <c r="AR130" s="138" t="s">
        <v>21</v>
      </c>
      <c r="AS130" s="144" t="s">
        <v>21</v>
      </c>
      <c r="AT130" s="383">
        <f t="shared" si="50"/>
        <v>0</v>
      </c>
      <c r="AU130" s="47">
        <f t="shared" si="48"/>
        <v>0</v>
      </c>
      <c r="AV130" s="46"/>
      <c r="AW130" s="48" t="e">
        <f t="shared" si="51"/>
        <v>#DIV/0!</v>
      </c>
      <c r="AX130" s="367"/>
      <c r="AY130" s="368"/>
      <c r="AZ130" s="58"/>
      <c r="BA130" s="182"/>
      <c r="BB130" s="395"/>
      <c r="BC130" s="395">
        <f t="shared" si="49"/>
        <v>0</v>
      </c>
      <c r="BD130" s="437"/>
      <c r="BE130" s="400"/>
      <c r="BF130" s="404"/>
    </row>
    <row r="131" spans="1:58" s="18" customFormat="1" x14ac:dyDescent="0.2">
      <c r="A131" s="496"/>
      <c r="B131" s="520"/>
      <c r="C131" s="214" t="s">
        <v>11</v>
      </c>
      <c r="D131" s="255"/>
      <c r="E131" s="256"/>
      <c r="F131" s="257"/>
      <c r="G131" s="255"/>
      <c r="H131" s="255"/>
      <c r="I131" s="255"/>
      <c r="J131" s="255"/>
      <c r="K131" s="255"/>
      <c r="L131" s="255"/>
      <c r="M131" s="255"/>
      <c r="N131" s="255"/>
      <c r="O131" s="255"/>
      <c r="P131" s="258">
        <f t="shared" si="32"/>
        <v>0</v>
      </c>
      <c r="Q131" s="103">
        <f>P131+P132</f>
        <v>0</v>
      </c>
      <c r="R131" s="302"/>
      <c r="S131" s="104">
        <f>Q131-R131</f>
        <v>0</v>
      </c>
      <c r="T131" s="70" t="e">
        <f t="shared" si="45"/>
        <v>#DIV/0!</v>
      </c>
      <c r="U131" s="111" t="e">
        <f t="shared" si="46"/>
        <v>#DIV/0!</v>
      </c>
      <c r="V131" s="111" t="e">
        <f t="shared" si="47"/>
        <v>#DIV/0!</v>
      </c>
      <c r="W131" s="118" t="e">
        <f t="shared" si="39"/>
        <v>#DIV/0!</v>
      </c>
      <c r="X131" s="443">
        <v>0</v>
      </c>
      <c r="Y131" s="79"/>
      <c r="Z131" s="315" t="e">
        <f t="shared" si="43"/>
        <v>#DIV/0!</v>
      </c>
      <c r="AA131" s="316" t="e">
        <f t="shared" si="40"/>
        <v>#DIV/0!</v>
      </c>
      <c r="AB131" s="317" t="e">
        <f t="shared" si="41"/>
        <v>#DIV/0!</v>
      </c>
      <c r="AC131" s="68" t="e">
        <f>(Y131*Z131+Y132*Z132)*0.012</f>
        <v>#DIV/0!</v>
      </c>
      <c r="AD131" s="410"/>
      <c r="AE131" s="505"/>
      <c r="AF131" s="423"/>
      <c r="AG131" s="429"/>
      <c r="AH131" s="282" t="e">
        <f>AD131+AD132+AF131+AF132-AC131</f>
        <v>#DIV/0!</v>
      </c>
      <c r="AI131" s="4" t="e">
        <f>AH131/(12*(Y131+Y132))*1000</f>
        <v>#DIV/0!</v>
      </c>
      <c r="AJ131" s="5" t="e">
        <f>AI131/AI132</f>
        <v>#DIV/0!</v>
      </c>
      <c r="AK131" s="206">
        <f t="shared" si="35"/>
        <v>0</v>
      </c>
      <c r="AL131" s="8" t="e">
        <f>AD131+AD132+AF131+AF132-(AK131*Z131+AK132*Z132)*0.012</f>
        <v>#DIV/0!</v>
      </c>
      <c r="AM131" s="4" t="e">
        <f>AL131/(12*(AK131+AK132))*1000</f>
        <v>#DIV/0!</v>
      </c>
      <c r="AN131" s="145" t="e">
        <f>AM131/AI132</f>
        <v>#DIV/0!</v>
      </c>
      <c r="AO131" s="149"/>
      <c r="AP131" s="148" t="e">
        <f>(AO131+AO132)/(12*(AK131+AK132))*1000</f>
        <v>#DIV/0!</v>
      </c>
      <c r="AQ131" s="4" t="e">
        <f>(H131+I131+H132+I132)/(12*(D131+D132))*1000+AM131+AP131</f>
        <v>#DIV/0!</v>
      </c>
      <c r="AR131" s="6" t="e">
        <f>(AM131+AP131)/AI132</f>
        <v>#DIV/0!</v>
      </c>
      <c r="AS131" s="143" t="e">
        <f>AQ131/AI132</f>
        <v>#DIV/0!</v>
      </c>
      <c r="AT131" s="382">
        <f t="shared" si="50"/>
        <v>0</v>
      </c>
      <c r="AU131" s="37">
        <f t="shared" si="48"/>
        <v>0</v>
      </c>
      <c r="AV131" s="36"/>
      <c r="AW131" s="38" t="e">
        <f t="shared" si="51"/>
        <v>#DIV/0!</v>
      </c>
      <c r="AX131" s="369"/>
      <c r="AY131" s="370"/>
      <c r="AZ131" s="11" t="e">
        <f>(AT131+AT132+AF131+AF132-AX131-AX132)/((AY131+AY132)*12)</f>
        <v>#DIV/0!</v>
      </c>
      <c r="BA131" s="182"/>
      <c r="BB131" s="394">
        <f>IF(AE131+AE132+AG131+AG132-AK131-AK132&lt;0,AE131+AE132+AG131+AG132-AK131-AK132,0)</f>
        <v>0</v>
      </c>
      <c r="BC131" s="394">
        <f t="shared" si="49"/>
        <v>0</v>
      </c>
      <c r="BD131" s="436">
        <f>BC131+BC132</f>
        <v>0</v>
      </c>
      <c r="BE131" s="399">
        <f>IF(AT131+AT132+AF131+AF132-AX131-AX132&lt;0,AT131+AT132+AF131+AF132-AX131-AX132,0)</f>
        <v>0</v>
      </c>
      <c r="BF131" s="404"/>
    </row>
    <row r="132" spans="1:58" s="18" customFormat="1" ht="13.5" thickBot="1" x14ac:dyDescent="0.25">
      <c r="A132" s="496"/>
      <c r="B132" s="514"/>
      <c r="C132" s="213" t="s">
        <v>12</v>
      </c>
      <c r="D132" s="260"/>
      <c r="E132" s="261"/>
      <c r="F132" s="262"/>
      <c r="G132" s="260"/>
      <c r="H132" s="260"/>
      <c r="I132" s="260"/>
      <c r="J132" s="260"/>
      <c r="K132" s="260"/>
      <c r="L132" s="260"/>
      <c r="M132" s="260"/>
      <c r="N132" s="260"/>
      <c r="O132" s="260"/>
      <c r="P132" s="259">
        <f t="shared" si="32"/>
        <v>0</v>
      </c>
      <c r="Q132" s="298" t="s">
        <v>21</v>
      </c>
      <c r="R132" s="299" t="s">
        <v>21</v>
      </c>
      <c r="S132" s="120" t="s">
        <v>21</v>
      </c>
      <c r="T132" s="71" t="e">
        <f t="shared" si="45"/>
        <v>#DIV/0!</v>
      </c>
      <c r="U132" s="112" t="e">
        <f t="shared" si="46"/>
        <v>#DIV/0!</v>
      </c>
      <c r="V132" s="112" t="e">
        <f t="shared" si="47"/>
        <v>#DIV/0!</v>
      </c>
      <c r="W132" s="119" t="e">
        <f t="shared" si="39"/>
        <v>#DIV/0!</v>
      </c>
      <c r="X132" s="444">
        <v>0</v>
      </c>
      <c r="Y132" s="80"/>
      <c r="Z132" s="318" t="e">
        <f t="shared" si="43"/>
        <v>#DIV/0!</v>
      </c>
      <c r="AA132" s="319" t="e">
        <f t="shared" si="40"/>
        <v>#DIV/0!</v>
      </c>
      <c r="AB132" s="320" t="e">
        <f t="shared" si="41"/>
        <v>#DIV/0!</v>
      </c>
      <c r="AC132" s="136" t="s">
        <v>21</v>
      </c>
      <c r="AD132" s="411"/>
      <c r="AE132" s="420"/>
      <c r="AF132" s="411"/>
      <c r="AG132" s="427"/>
      <c r="AH132" s="283" t="s">
        <v>21</v>
      </c>
      <c r="AI132" s="297" t="e">
        <f>(H131+H132+I131+I132)/(12*(D131+D132))*1000</f>
        <v>#DIV/0!</v>
      </c>
      <c r="AJ132" s="139" t="s">
        <v>21</v>
      </c>
      <c r="AK132" s="140">
        <f t="shared" si="35"/>
        <v>0</v>
      </c>
      <c r="AL132" s="137" t="s">
        <v>21</v>
      </c>
      <c r="AM132" s="138" t="s">
        <v>21</v>
      </c>
      <c r="AN132" s="146" t="s">
        <v>21</v>
      </c>
      <c r="AO132" s="171"/>
      <c r="AP132" s="137" t="s">
        <v>21</v>
      </c>
      <c r="AQ132" s="137" t="s">
        <v>21</v>
      </c>
      <c r="AR132" s="138" t="s">
        <v>21</v>
      </c>
      <c r="AS132" s="144" t="s">
        <v>21</v>
      </c>
      <c r="AT132" s="383">
        <f t="shared" si="50"/>
        <v>0</v>
      </c>
      <c r="AU132" s="50">
        <f t="shared" si="48"/>
        <v>0</v>
      </c>
      <c r="AV132" s="49"/>
      <c r="AW132" s="51" t="e">
        <f t="shared" si="51"/>
        <v>#DIV/0!</v>
      </c>
      <c r="AX132" s="373"/>
      <c r="AY132" s="374"/>
      <c r="AZ132" s="58"/>
      <c r="BA132" s="182"/>
      <c r="BB132" s="395"/>
      <c r="BC132" s="395">
        <f t="shared" si="49"/>
        <v>0</v>
      </c>
      <c r="BD132" s="437"/>
      <c r="BE132" s="400"/>
      <c r="BF132" s="404"/>
    </row>
    <row r="133" spans="1:58" s="18" customFormat="1" x14ac:dyDescent="0.2">
      <c r="A133" s="496"/>
      <c r="B133" s="520"/>
      <c r="C133" s="214" t="s">
        <v>11</v>
      </c>
      <c r="D133" s="255"/>
      <c r="E133" s="256"/>
      <c r="F133" s="257"/>
      <c r="G133" s="257"/>
      <c r="H133" s="257"/>
      <c r="I133" s="257"/>
      <c r="J133" s="257"/>
      <c r="K133" s="257"/>
      <c r="L133" s="257"/>
      <c r="M133" s="257"/>
      <c r="N133" s="257"/>
      <c r="O133" s="257"/>
      <c r="P133" s="258">
        <f t="shared" ref="P133:P146" si="52">SUM(F133:O133)</f>
        <v>0</v>
      </c>
      <c r="Q133" s="103">
        <f>P133+P134</f>
        <v>0</v>
      </c>
      <c r="R133" s="302"/>
      <c r="S133" s="104">
        <f>Q133-R133</f>
        <v>0</v>
      </c>
      <c r="T133" s="70" t="e">
        <f t="shared" ref="T133:T146" si="53">P133/(12*D133)*1000</f>
        <v>#DIV/0!</v>
      </c>
      <c r="U133" s="111" t="e">
        <f t="shared" ref="U133:U146" si="54">H133/(12*D133)*1000</f>
        <v>#DIV/0!</v>
      </c>
      <c r="V133" s="111" t="e">
        <f t="shared" ref="V133:V146" si="55">I133/(12*D133)*1000</f>
        <v>#DIV/0!</v>
      </c>
      <c r="W133" s="118" t="e">
        <f t="shared" si="39"/>
        <v>#DIV/0!</v>
      </c>
      <c r="X133" s="443">
        <v>0</v>
      </c>
      <c r="Y133" s="79"/>
      <c r="Z133" s="315" t="e">
        <f t="shared" si="43"/>
        <v>#DIV/0!</v>
      </c>
      <c r="AA133" s="316" t="e">
        <f t="shared" si="40"/>
        <v>#DIV/0!</v>
      </c>
      <c r="AB133" s="317" t="e">
        <f t="shared" si="41"/>
        <v>#DIV/0!</v>
      </c>
      <c r="AC133" s="68" t="e">
        <f>(Y133*Z133+Y134*Z134)*0.012</f>
        <v>#DIV/0!</v>
      </c>
      <c r="AD133" s="410"/>
      <c r="AE133" s="504"/>
      <c r="AF133" s="410"/>
      <c r="AG133" s="426"/>
      <c r="AH133" s="282" t="e">
        <f>AD133+AD134+AF133+AF134-AC133</f>
        <v>#DIV/0!</v>
      </c>
      <c r="AI133" s="4" t="e">
        <f>AH133/(12*(Y133+Y134))*1000</f>
        <v>#DIV/0!</v>
      </c>
      <c r="AJ133" s="5" t="e">
        <f>AI133/AI134</f>
        <v>#DIV/0!</v>
      </c>
      <c r="AK133" s="206">
        <f t="shared" ref="AK133:AK146" si="56">Y133</f>
        <v>0</v>
      </c>
      <c r="AL133" s="8" t="e">
        <f>AD133+AD134+AF133+AF134-(AK133*Z133+AK134*Z134)*0.012</f>
        <v>#DIV/0!</v>
      </c>
      <c r="AM133" s="4" t="e">
        <f>AL133/(12*(AK133+AK134))*1000</f>
        <v>#DIV/0!</v>
      </c>
      <c r="AN133" s="145" t="e">
        <f>AM133/AI134</f>
        <v>#DIV/0!</v>
      </c>
      <c r="AO133" s="149"/>
      <c r="AP133" s="148" t="e">
        <f>(AO133+AO134)/(12*(AK133+AK134))*1000</f>
        <v>#DIV/0!</v>
      </c>
      <c r="AQ133" s="4" t="e">
        <f>(H133+I133+H134+I134)/(12*(D133+D134))*1000+AM133+AP133</f>
        <v>#DIV/0!</v>
      </c>
      <c r="AR133" s="6" t="e">
        <f>(AM133+AP133)/AI134</f>
        <v>#DIV/0!</v>
      </c>
      <c r="AS133" s="143" t="e">
        <f>AQ133/AI134</f>
        <v>#DIV/0!</v>
      </c>
      <c r="AT133" s="382">
        <f t="shared" si="50"/>
        <v>0</v>
      </c>
      <c r="AU133" s="37">
        <f t="shared" ref="AU133:AU146" si="57">H133+I133</f>
        <v>0</v>
      </c>
      <c r="AV133" s="36"/>
      <c r="AW133" s="38" t="e">
        <f t="shared" si="51"/>
        <v>#DIV/0!</v>
      </c>
      <c r="AX133" s="369"/>
      <c r="AY133" s="370"/>
      <c r="AZ133" s="11" t="e">
        <f>(AT133+AT134+AF133+AF134-AX133-AX134)/((AY133+AY134)*12)</f>
        <v>#DIV/0!</v>
      </c>
      <c r="BA133" s="182"/>
      <c r="BB133" s="394">
        <f>IF(AE133+AE134+AG133+AG134-AK133-AK134&lt;0,AE133+AE134+AG133+AG134-AK133-AK134,0)</f>
        <v>0</v>
      </c>
      <c r="BC133" s="394">
        <f t="shared" ref="BC133:BC146" si="58">AE133+AG133-AK133</f>
        <v>0</v>
      </c>
      <c r="BD133" s="436">
        <f>BC133+BC134</f>
        <v>0</v>
      </c>
      <c r="BE133" s="399">
        <f>IF(AT133+AT134+AF133+AF134-AX133-AX134&lt;0,AT133+AT134+AF133+AF134-AX133-AX134,0)</f>
        <v>0</v>
      </c>
      <c r="BF133" s="404"/>
    </row>
    <row r="134" spans="1:58" s="18" customFormat="1" ht="13.5" thickBot="1" x14ac:dyDescent="0.25">
      <c r="A134" s="496"/>
      <c r="B134" s="514"/>
      <c r="C134" s="213" t="s">
        <v>12</v>
      </c>
      <c r="D134" s="260"/>
      <c r="E134" s="261"/>
      <c r="F134" s="262"/>
      <c r="G134" s="262"/>
      <c r="H134" s="262"/>
      <c r="I134" s="262"/>
      <c r="J134" s="262"/>
      <c r="K134" s="262"/>
      <c r="L134" s="262"/>
      <c r="M134" s="262"/>
      <c r="N134" s="262"/>
      <c r="O134" s="262"/>
      <c r="P134" s="259">
        <f t="shared" si="52"/>
        <v>0</v>
      </c>
      <c r="Q134" s="298" t="s">
        <v>21</v>
      </c>
      <c r="R134" s="299" t="s">
        <v>21</v>
      </c>
      <c r="S134" s="120" t="s">
        <v>21</v>
      </c>
      <c r="T134" s="71" t="e">
        <f t="shared" si="53"/>
        <v>#DIV/0!</v>
      </c>
      <c r="U134" s="112" t="e">
        <f t="shared" si="54"/>
        <v>#DIV/0!</v>
      </c>
      <c r="V134" s="112" t="e">
        <f t="shared" si="55"/>
        <v>#DIV/0!</v>
      </c>
      <c r="W134" s="119" t="e">
        <f t="shared" ref="W134:W146" si="59">U134+V134</f>
        <v>#DIV/0!</v>
      </c>
      <c r="X134" s="444">
        <v>0</v>
      </c>
      <c r="Y134" s="288"/>
      <c r="Z134" s="318" t="e">
        <f t="shared" si="43"/>
        <v>#DIV/0!</v>
      </c>
      <c r="AA134" s="319" t="e">
        <f t="shared" ref="AA134:AA146" si="60">T134-W134</f>
        <v>#DIV/0!</v>
      </c>
      <c r="AB134" s="320" t="e">
        <f t="shared" ref="AB134:AB146" si="61">Z134-AA134</f>
        <v>#DIV/0!</v>
      </c>
      <c r="AC134" s="136" t="s">
        <v>21</v>
      </c>
      <c r="AD134" s="411"/>
      <c r="AE134" s="420"/>
      <c r="AF134" s="411"/>
      <c r="AG134" s="427"/>
      <c r="AH134" s="283" t="s">
        <v>21</v>
      </c>
      <c r="AI134" s="297" t="e">
        <f>(H133+H134+I133+I134)/(12*(D133+D134))*1000</f>
        <v>#DIV/0!</v>
      </c>
      <c r="AJ134" s="139" t="s">
        <v>21</v>
      </c>
      <c r="AK134" s="140">
        <f t="shared" si="56"/>
        <v>0</v>
      </c>
      <c r="AL134" s="137" t="s">
        <v>21</v>
      </c>
      <c r="AM134" s="138" t="s">
        <v>21</v>
      </c>
      <c r="AN134" s="146" t="s">
        <v>21</v>
      </c>
      <c r="AO134" s="171"/>
      <c r="AP134" s="137" t="s">
        <v>21</v>
      </c>
      <c r="AQ134" s="137" t="s">
        <v>21</v>
      </c>
      <c r="AR134" s="138" t="s">
        <v>21</v>
      </c>
      <c r="AS134" s="144" t="s">
        <v>21</v>
      </c>
      <c r="AT134" s="383">
        <f t="shared" si="50"/>
        <v>0</v>
      </c>
      <c r="AU134" s="50">
        <f t="shared" si="57"/>
        <v>0</v>
      </c>
      <c r="AV134" s="49"/>
      <c r="AW134" s="51" t="e">
        <f t="shared" si="51"/>
        <v>#DIV/0!</v>
      </c>
      <c r="AX134" s="290"/>
      <c r="AY134" s="289"/>
      <c r="AZ134" s="58"/>
      <c r="BA134" s="182"/>
      <c r="BB134" s="395"/>
      <c r="BC134" s="395">
        <f t="shared" si="58"/>
        <v>0</v>
      </c>
      <c r="BD134" s="437"/>
      <c r="BE134" s="400"/>
      <c r="BF134" s="404"/>
    </row>
    <row r="135" spans="1:58" s="18" customFormat="1" x14ac:dyDescent="0.2">
      <c r="A135" s="496"/>
      <c r="B135" s="520"/>
      <c r="C135" s="214" t="s">
        <v>11</v>
      </c>
      <c r="D135" s="255"/>
      <c r="E135" s="256"/>
      <c r="F135" s="257"/>
      <c r="G135" s="257"/>
      <c r="H135" s="257"/>
      <c r="I135" s="257"/>
      <c r="J135" s="257"/>
      <c r="K135" s="257"/>
      <c r="L135" s="257"/>
      <c r="M135" s="257"/>
      <c r="N135" s="257"/>
      <c r="O135" s="257"/>
      <c r="P135" s="258">
        <f t="shared" si="52"/>
        <v>0</v>
      </c>
      <c r="Q135" s="103">
        <f>P135+P136</f>
        <v>0</v>
      </c>
      <c r="R135" s="302"/>
      <c r="S135" s="104">
        <f>Q135-R135</f>
        <v>0</v>
      </c>
      <c r="T135" s="70" t="e">
        <f t="shared" si="53"/>
        <v>#DIV/0!</v>
      </c>
      <c r="U135" s="111" t="e">
        <f t="shared" si="54"/>
        <v>#DIV/0!</v>
      </c>
      <c r="V135" s="111" t="e">
        <f t="shared" si="55"/>
        <v>#DIV/0!</v>
      </c>
      <c r="W135" s="118" t="e">
        <f t="shared" si="59"/>
        <v>#DIV/0!</v>
      </c>
      <c r="X135" s="443">
        <v>0</v>
      </c>
      <c r="Y135" s="79"/>
      <c r="Z135" s="315" t="e">
        <f t="shared" si="43"/>
        <v>#DIV/0!</v>
      </c>
      <c r="AA135" s="316" t="e">
        <f t="shared" si="60"/>
        <v>#DIV/0!</v>
      </c>
      <c r="AB135" s="317" t="e">
        <f t="shared" si="61"/>
        <v>#DIV/0!</v>
      </c>
      <c r="AC135" s="68" t="e">
        <f>(Y135*Z135+Y136*Z136)*0.012</f>
        <v>#DIV/0!</v>
      </c>
      <c r="AD135" s="410"/>
      <c r="AE135" s="505"/>
      <c r="AF135" s="410"/>
      <c r="AG135" s="426"/>
      <c r="AH135" s="282" t="e">
        <f>AD135+AD136+AF135+AF136-AC135</f>
        <v>#DIV/0!</v>
      </c>
      <c r="AI135" s="4" t="e">
        <f>AH135/(12*(Y135+Y136))*1000</f>
        <v>#DIV/0!</v>
      </c>
      <c r="AJ135" s="5" t="e">
        <f>AI135/AI136</f>
        <v>#DIV/0!</v>
      </c>
      <c r="AK135" s="206">
        <f t="shared" si="56"/>
        <v>0</v>
      </c>
      <c r="AL135" s="8" t="e">
        <f>AD135+AD136+AF135+AF136-(AK135*Z135+AK136*Z136)*0.012</f>
        <v>#DIV/0!</v>
      </c>
      <c r="AM135" s="4" t="e">
        <f>AL135/(12*(AK135+AK136))*1000</f>
        <v>#DIV/0!</v>
      </c>
      <c r="AN135" s="145" t="e">
        <f>AM135/AI136</f>
        <v>#DIV/0!</v>
      </c>
      <c r="AO135" s="149"/>
      <c r="AP135" s="148" t="e">
        <f>(AO135+AO136)/(12*(AK135+AK136))*1000</f>
        <v>#DIV/0!</v>
      </c>
      <c r="AQ135" s="4" t="e">
        <f>(H135+I135+H136+I136)/(12*(D135+D136))*1000+AM135+AP135</f>
        <v>#DIV/0!</v>
      </c>
      <c r="AR135" s="6" t="e">
        <f>(AM135+AP135)/AI136</f>
        <v>#DIV/0!</v>
      </c>
      <c r="AS135" s="143" t="e">
        <f>AQ135/AI136</f>
        <v>#DIV/0!</v>
      </c>
      <c r="AT135" s="382">
        <f t="shared" si="50"/>
        <v>0</v>
      </c>
      <c r="AU135" s="37">
        <f t="shared" si="57"/>
        <v>0</v>
      </c>
      <c r="AV135" s="36"/>
      <c r="AW135" s="38" t="e">
        <f t="shared" si="51"/>
        <v>#DIV/0!</v>
      </c>
      <c r="AX135" s="369"/>
      <c r="AY135" s="370"/>
      <c r="AZ135" s="11" t="e">
        <f>(AT135+AT136+AF135+AF136-AX135-AX136)/((AY135+AY136)*12)</f>
        <v>#DIV/0!</v>
      </c>
      <c r="BA135" s="182"/>
      <c r="BB135" s="394">
        <f>IF(AE135+AE136+AG135+AG136-AK135-AK136&lt;0,AE135+AE136+AG135+AG136-AK135-AK136,0)</f>
        <v>0</v>
      </c>
      <c r="BC135" s="394">
        <f t="shared" si="58"/>
        <v>0</v>
      </c>
      <c r="BD135" s="436">
        <f>BC135+BC136</f>
        <v>0</v>
      </c>
      <c r="BE135" s="399">
        <f>IF(AT135+AT136+AF135+AF136-AX135-AX136&lt;0,AT135+AT136+AF135+AF136-AX135-AX136,0)</f>
        <v>0</v>
      </c>
      <c r="BF135" s="404"/>
    </row>
    <row r="136" spans="1:58" s="18" customFormat="1" ht="13.5" thickBot="1" x14ac:dyDescent="0.25">
      <c r="A136" s="496"/>
      <c r="B136" s="514"/>
      <c r="C136" s="213" t="s">
        <v>12</v>
      </c>
      <c r="D136" s="260"/>
      <c r="E136" s="261"/>
      <c r="F136" s="262"/>
      <c r="G136" s="262"/>
      <c r="H136" s="262"/>
      <c r="I136" s="262"/>
      <c r="J136" s="262"/>
      <c r="K136" s="262"/>
      <c r="L136" s="262"/>
      <c r="M136" s="262"/>
      <c r="N136" s="262"/>
      <c r="O136" s="262"/>
      <c r="P136" s="259">
        <f t="shared" si="52"/>
        <v>0</v>
      </c>
      <c r="Q136" s="298" t="s">
        <v>21</v>
      </c>
      <c r="R136" s="299" t="s">
        <v>21</v>
      </c>
      <c r="S136" s="120" t="s">
        <v>21</v>
      </c>
      <c r="T136" s="71" t="e">
        <f t="shared" si="53"/>
        <v>#DIV/0!</v>
      </c>
      <c r="U136" s="112" t="e">
        <f t="shared" si="54"/>
        <v>#DIV/0!</v>
      </c>
      <c r="V136" s="112" t="e">
        <f t="shared" si="55"/>
        <v>#DIV/0!</v>
      </c>
      <c r="W136" s="119" t="e">
        <f t="shared" si="59"/>
        <v>#DIV/0!</v>
      </c>
      <c r="X136" s="444">
        <v>0</v>
      </c>
      <c r="Y136" s="80"/>
      <c r="Z136" s="318" t="e">
        <f t="shared" si="43"/>
        <v>#DIV/0!</v>
      </c>
      <c r="AA136" s="319" t="e">
        <f t="shared" si="60"/>
        <v>#DIV/0!</v>
      </c>
      <c r="AB136" s="320" t="e">
        <f t="shared" si="61"/>
        <v>#DIV/0!</v>
      </c>
      <c r="AC136" s="136" t="s">
        <v>21</v>
      </c>
      <c r="AD136" s="411"/>
      <c r="AE136" s="420"/>
      <c r="AF136" s="411"/>
      <c r="AG136" s="427"/>
      <c r="AH136" s="283" t="s">
        <v>21</v>
      </c>
      <c r="AI136" s="297" t="e">
        <f>(H135+H136+I135+I136)/(12*(D135+D136))*1000</f>
        <v>#DIV/0!</v>
      </c>
      <c r="AJ136" s="139" t="s">
        <v>21</v>
      </c>
      <c r="AK136" s="140">
        <f t="shared" si="56"/>
        <v>0</v>
      </c>
      <c r="AL136" s="137" t="s">
        <v>21</v>
      </c>
      <c r="AM136" s="138" t="s">
        <v>21</v>
      </c>
      <c r="AN136" s="146" t="s">
        <v>21</v>
      </c>
      <c r="AO136" s="171"/>
      <c r="AP136" s="137" t="s">
        <v>21</v>
      </c>
      <c r="AQ136" s="137" t="s">
        <v>21</v>
      </c>
      <c r="AR136" s="138" t="s">
        <v>21</v>
      </c>
      <c r="AS136" s="144" t="s">
        <v>21</v>
      </c>
      <c r="AT136" s="383">
        <f t="shared" si="50"/>
        <v>0</v>
      </c>
      <c r="AU136" s="50">
        <f t="shared" si="57"/>
        <v>0</v>
      </c>
      <c r="AV136" s="49"/>
      <c r="AW136" s="51" t="e">
        <f t="shared" si="51"/>
        <v>#DIV/0!</v>
      </c>
      <c r="AX136" s="373"/>
      <c r="AY136" s="374"/>
      <c r="AZ136" s="58"/>
      <c r="BA136" s="182"/>
      <c r="BB136" s="395"/>
      <c r="BC136" s="395">
        <f t="shared" si="58"/>
        <v>0</v>
      </c>
      <c r="BD136" s="437"/>
      <c r="BE136" s="400"/>
      <c r="BF136" s="404"/>
    </row>
    <row r="137" spans="1:58" s="18" customFormat="1" x14ac:dyDescent="0.2">
      <c r="A137" s="496"/>
      <c r="B137" s="520"/>
      <c r="C137" s="214" t="s">
        <v>11</v>
      </c>
      <c r="D137" s="255"/>
      <c r="E137" s="256"/>
      <c r="F137" s="257"/>
      <c r="G137" s="257"/>
      <c r="H137" s="257"/>
      <c r="I137" s="257"/>
      <c r="J137" s="257"/>
      <c r="K137" s="257"/>
      <c r="L137" s="257"/>
      <c r="M137" s="257"/>
      <c r="N137" s="257"/>
      <c r="O137" s="257"/>
      <c r="P137" s="258">
        <f t="shared" si="52"/>
        <v>0</v>
      </c>
      <c r="Q137" s="103">
        <f>P137+P138</f>
        <v>0</v>
      </c>
      <c r="R137" s="302"/>
      <c r="S137" s="104">
        <f>Q137-R137</f>
        <v>0</v>
      </c>
      <c r="T137" s="70" t="e">
        <f t="shared" si="53"/>
        <v>#DIV/0!</v>
      </c>
      <c r="U137" s="111" t="e">
        <f t="shared" si="54"/>
        <v>#DIV/0!</v>
      </c>
      <c r="V137" s="111" t="e">
        <f t="shared" si="55"/>
        <v>#DIV/0!</v>
      </c>
      <c r="W137" s="118" t="e">
        <f t="shared" si="59"/>
        <v>#DIV/0!</v>
      </c>
      <c r="X137" s="443">
        <v>0</v>
      </c>
      <c r="Y137" s="79"/>
      <c r="Z137" s="315" t="e">
        <f t="shared" si="43"/>
        <v>#DIV/0!</v>
      </c>
      <c r="AA137" s="316" t="e">
        <f t="shared" si="60"/>
        <v>#DIV/0!</v>
      </c>
      <c r="AB137" s="317" t="e">
        <f t="shared" si="61"/>
        <v>#DIV/0!</v>
      </c>
      <c r="AC137" s="68" t="e">
        <f>(Y137*Z137+Y138*Z138)*0.012</f>
        <v>#DIV/0!</v>
      </c>
      <c r="AD137" s="410"/>
      <c r="AE137" s="504"/>
      <c r="AF137" s="410"/>
      <c r="AG137" s="426"/>
      <c r="AH137" s="282" t="e">
        <f>AD137+AD138+AF137+AF138-AC137</f>
        <v>#DIV/0!</v>
      </c>
      <c r="AI137" s="4" t="e">
        <f>AH137/(12*(Y137+Y138))*1000</f>
        <v>#DIV/0!</v>
      </c>
      <c r="AJ137" s="5" t="e">
        <f>AI137/AI138</f>
        <v>#DIV/0!</v>
      </c>
      <c r="AK137" s="206">
        <f t="shared" si="56"/>
        <v>0</v>
      </c>
      <c r="AL137" s="8" t="e">
        <f>AD137+AD138+AF137+AF138-(AK137*Z137+AK138*Z138)*0.012</f>
        <v>#DIV/0!</v>
      </c>
      <c r="AM137" s="4" t="e">
        <f>AL137/(12*(AK137+AK138))*1000</f>
        <v>#DIV/0!</v>
      </c>
      <c r="AN137" s="145" t="e">
        <f>AM137/AI138</f>
        <v>#DIV/0!</v>
      </c>
      <c r="AO137" s="149"/>
      <c r="AP137" s="148" t="e">
        <f>(AO137+AO138)/(12*(AK137+AK138))*1000</f>
        <v>#DIV/0!</v>
      </c>
      <c r="AQ137" s="4" t="e">
        <f>(H137+I137+H138+I138)/(12*(D137+D138))*1000+AM137+AP137</f>
        <v>#DIV/0!</v>
      </c>
      <c r="AR137" s="6" t="e">
        <f>(AM137+AP137)/AI138</f>
        <v>#DIV/0!</v>
      </c>
      <c r="AS137" s="143" t="e">
        <f>AQ137/AI138</f>
        <v>#DIV/0!</v>
      </c>
      <c r="AT137" s="382">
        <f t="shared" si="50"/>
        <v>0</v>
      </c>
      <c r="AU137" s="37">
        <f t="shared" si="57"/>
        <v>0</v>
      </c>
      <c r="AV137" s="36"/>
      <c r="AW137" s="38" t="e">
        <f t="shared" si="51"/>
        <v>#DIV/0!</v>
      </c>
      <c r="AX137" s="369"/>
      <c r="AY137" s="370"/>
      <c r="AZ137" s="11" t="e">
        <f>(AT137+AT138+AF137+AF138-AX137-AX138)/((AY137+AY138)*12)</f>
        <v>#DIV/0!</v>
      </c>
      <c r="BA137" s="182"/>
      <c r="BB137" s="394">
        <f>IF(AE137+AE138+AG137+AG138-AK137-AK138&lt;0,AE137+AE138+AG137+AG138-AK137-AK138,0)</f>
        <v>0</v>
      </c>
      <c r="BC137" s="394">
        <f t="shared" si="58"/>
        <v>0</v>
      </c>
      <c r="BD137" s="436">
        <f>BC137+BC138</f>
        <v>0</v>
      </c>
      <c r="BE137" s="399">
        <f>IF(AT137+AT138+AF137+AF138-AX137-AX138&lt;0,AT137+AT138+AF137+AF138-AX137-AX138,0)</f>
        <v>0</v>
      </c>
      <c r="BF137" s="404"/>
    </row>
    <row r="138" spans="1:58" s="18" customFormat="1" ht="13.5" thickBot="1" x14ac:dyDescent="0.25">
      <c r="A138" s="496"/>
      <c r="B138" s="514"/>
      <c r="C138" s="213" t="s">
        <v>12</v>
      </c>
      <c r="D138" s="260"/>
      <c r="E138" s="261"/>
      <c r="F138" s="262"/>
      <c r="G138" s="262"/>
      <c r="H138" s="262"/>
      <c r="I138" s="262"/>
      <c r="J138" s="262"/>
      <c r="K138" s="262"/>
      <c r="L138" s="262"/>
      <c r="M138" s="262"/>
      <c r="N138" s="262"/>
      <c r="O138" s="262"/>
      <c r="P138" s="259">
        <f t="shared" si="52"/>
        <v>0</v>
      </c>
      <c r="Q138" s="298" t="s">
        <v>21</v>
      </c>
      <c r="R138" s="299" t="s">
        <v>21</v>
      </c>
      <c r="S138" s="120" t="s">
        <v>21</v>
      </c>
      <c r="T138" s="71" t="e">
        <f t="shared" si="53"/>
        <v>#DIV/0!</v>
      </c>
      <c r="U138" s="112" t="e">
        <f t="shared" si="54"/>
        <v>#DIV/0!</v>
      </c>
      <c r="V138" s="112" t="e">
        <f t="shared" si="55"/>
        <v>#DIV/0!</v>
      </c>
      <c r="W138" s="119" t="e">
        <f t="shared" si="59"/>
        <v>#DIV/0!</v>
      </c>
      <c r="X138" s="444">
        <v>0</v>
      </c>
      <c r="Y138" s="80"/>
      <c r="Z138" s="318" t="e">
        <f t="shared" si="43"/>
        <v>#DIV/0!</v>
      </c>
      <c r="AA138" s="319" t="e">
        <f t="shared" si="60"/>
        <v>#DIV/0!</v>
      </c>
      <c r="AB138" s="320" t="e">
        <f t="shared" si="61"/>
        <v>#DIV/0!</v>
      </c>
      <c r="AC138" s="136" t="s">
        <v>21</v>
      </c>
      <c r="AD138" s="411"/>
      <c r="AE138" s="421"/>
      <c r="AF138" s="411"/>
      <c r="AG138" s="427"/>
      <c r="AH138" s="283" t="s">
        <v>21</v>
      </c>
      <c r="AI138" s="297" t="e">
        <f>(H137+H138+I137+I138)/(12*(D137+D138))*1000</f>
        <v>#DIV/0!</v>
      </c>
      <c r="AJ138" s="139" t="s">
        <v>21</v>
      </c>
      <c r="AK138" s="140">
        <f t="shared" si="56"/>
        <v>0</v>
      </c>
      <c r="AL138" s="137" t="s">
        <v>21</v>
      </c>
      <c r="AM138" s="138" t="s">
        <v>21</v>
      </c>
      <c r="AN138" s="146" t="s">
        <v>21</v>
      </c>
      <c r="AO138" s="171"/>
      <c r="AP138" s="137" t="s">
        <v>21</v>
      </c>
      <c r="AQ138" s="137" t="s">
        <v>21</v>
      </c>
      <c r="AR138" s="138" t="s">
        <v>21</v>
      </c>
      <c r="AS138" s="144" t="s">
        <v>21</v>
      </c>
      <c r="AT138" s="383">
        <f t="shared" si="50"/>
        <v>0</v>
      </c>
      <c r="AU138" s="50">
        <f t="shared" si="57"/>
        <v>0</v>
      </c>
      <c r="AV138" s="49"/>
      <c r="AW138" s="51" t="e">
        <f t="shared" si="51"/>
        <v>#DIV/0!</v>
      </c>
      <c r="AX138" s="373"/>
      <c r="AY138" s="374"/>
      <c r="AZ138" s="58"/>
      <c r="BA138" s="182"/>
      <c r="BB138" s="395"/>
      <c r="BC138" s="395">
        <f t="shared" si="58"/>
        <v>0</v>
      </c>
      <c r="BD138" s="437"/>
      <c r="BE138" s="400"/>
      <c r="BF138" s="404"/>
    </row>
    <row r="139" spans="1:58" s="18" customFormat="1" x14ac:dyDescent="0.2">
      <c r="A139" s="496"/>
      <c r="B139" s="513"/>
      <c r="C139" s="212" t="s">
        <v>11</v>
      </c>
      <c r="D139" s="255"/>
      <c r="E139" s="256"/>
      <c r="F139" s="257"/>
      <c r="G139" s="257"/>
      <c r="H139" s="257"/>
      <c r="I139" s="257"/>
      <c r="J139" s="257"/>
      <c r="K139" s="257"/>
      <c r="L139" s="257"/>
      <c r="M139" s="257"/>
      <c r="N139" s="257"/>
      <c r="O139" s="257"/>
      <c r="P139" s="258">
        <f t="shared" si="52"/>
        <v>0</v>
      </c>
      <c r="Q139" s="103">
        <f>P139+P140</f>
        <v>0</v>
      </c>
      <c r="R139" s="302"/>
      <c r="S139" s="104">
        <f>Q139-R139</f>
        <v>0</v>
      </c>
      <c r="T139" s="70" t="e">
        <f t="shared" si="53"/>
        <v>#DIV/0!</v>
      </c>
      <c r="U139" s="111" t="e">
        <f t="shared" si="54"/>
        <v>#DIV/0!</v>
      </c>
      <c r="V139" s="111" t="e">
        <f t="shared" si="55"/>
        <v>#DIV/0!</v>
      </c>
      <c r="W139" s="118" t="e">
        <f t="shared" si="59"/>
        <v>#DIV/0!</v>
      </c>
      <c r="X139" s="443">
        <v>0</v>
      </c>
      <c r="Y139" s="79"/>
      <c r="Z139" s="315" t="e">
        <f t="shared" si="43"/>
        <v>#DIV/0!</v>
      </c>
      <c r="AA139" s="316" t="e">
        <f t="shared" si="60"/>
        <v>#DIV/0!</v>
      </c>
      <c r="AB139" s="317" t="e">
        <f t="shared" si="61"/>
        <v>#DIV/0!</v>
      </c>
      <c r="AC139" s="68" t="e">
        <f>(Y139*Z139+Y140*Z140)*0.012</f>
        <v>#DIV/0!</v>
      </c>
      <c r="AD139" s="410"/>
      <c r="AE139" s="505"/>
      <c r="AF139" s="410"/>
      <c r="AG139" s="426"/>
      <c r="AH139" s="282" t="e">
        <f>AD139+AD140+AF139+AF140-AC139</f>
        <v>#DIV/0!</v>
      </c>
      <c r="AI139" s="4" t="e">
        <f>AH139/(12*(Y139+Y140))*1000</f>
        <v>#DIV/0!</v>
      </c>
      <c r="AJ139" s="5" t="e">
        <f>AI139/AI140</f>
        <v>#DIV/0!</v>
      </c>
      <c r="AK139" s="206">
        <f t="shared" si="56"/>
        <v>0</v>
      </c>
      <c r="AL139" s="8" t="e">
        <f>AD139+AD140+AF139+AF140-(AK139*Z139+AK140*Z140)*0.012</f>
        <v>#DIV/0!</v>
      </c>
      <c r="AM139" s="4" t="e">
        <f>AL139/(12*(AK139+AK140))*1000</f>
        <v>#DIV/0!</v>
      </c>
      <c r="AN139" s="145" t="e">
        <f>AM139/AI140</f>
        <v>#DIV/0!</v>
      </c>
      <c r="AO139" s="149"/>
      <c r="AP139" s="148" t="e">
        <f>(AO139+AO140)/(12*(AK139+AK140))*1000</f>
        <v>#DIV/0!</v>
      </c>
      <c r="AQ139" s="4" t="e">
        <f>(H139+I139+H140+I140)/(12*(D139+D140))*1000+AM139+AP139</f>
        <v>#DIV/0!</v>
      </c>
      <c r="AR139" s="6" t="e">
        <f>(AM139+AP139)/AI140</f>
        <v>#DIV/0!</v>
      </c>
      <c r="AS139" s="143" t="e">
        <f>AQ139/AI140</f>
        <v>#DIV/0!</v>
      </c>
      <c r="AT139" s="382">
        <f t="shared" si="50"/>
        <v>0</v>
      </c>
      <c r="AU139" s="37">
        <f t="shared" si="57"/>
        <v>0</v>
      </c>
      <c r="AV139" s="36"/>
      <c r="AW139" s="38" t="e">
        <f t="shared" si="51"/>
        <v>#DIV/0!</v>
      </c>
      <c r="AX139" s="369"/>
      <c r="AY139" s="370"/>
      <c r="AZ139" s="11" t="e">
        <f>(AT139+AT140+AF139+AF140-AX139-AX140)/((AY139+AY140)*12)</f>
        <v>#DIV/0!</v>
      </c>
      <c r="BA139" s="182"/>
      <c r="BB139" s="394">
        <f>IF(AE139+AE140+AG139+AG140-AK139-AK140&lt;0,AE139+AE140+AG139+AG140-AK139-AK140,0)</f>
        <v>0</v>
      </c>
      <c r="BC139" s="394">
        <f t="shared" si="58"/>
        <v>0</v>
      </c>
      <c r="BD139" s="436">
        <f>BC139+BC140</f>
        <v>0</v>
      </c>
      <c r="BE139" s="399">
        <f>IF(AT139+AT140+AF139+AF140-AX139-AX140&lt;0,AT139+AT140+AF139+AF140-AX139-AX140,0)</f>
        <v>0</v>
      </c>
      <c r="BF139" s="404"/>
    </row>
    <row r="140" spans="1:58" s="18" customFormat="1" ht="13.5" thickBot="1" x14ac:dyDescent="0.25">
      <c r="A140" s="496"/>
      <c r="B140" s="513"/>
      <c r="C140" s="215" t="s">
        <v>12</v>
      </c>
      <c r="D140" s="260"/>
      <c r="E140" s="261"/>
      <c r="F140" s="262"/>
      <c r="G140" s="262"/>
      <c r="H140" s="262"/>
      <c r="I140" s="262"/>
      <c r="J140" s="262"/>
      <c r="K140" s="262"/>
      <c r="L140" s="262"/>
      <c r="M140" s="262"/>
      <c r="N140" s="262"/>
      <c r="O140" s="262"/>
      <c r="P140" s="259">
        <f t="shared" si="52"/>
        <v>0</v>
      </c>
      <c r="Q140" s="298" t="s">
        <v>21</v>
      </c>
      <c r="R140" s="299" t="s">
        <v>21</v>
      </c>
      <c r="S140" s="120" t="s">
        <v>21</v>
      </c>
      <c r="T140" s="71" t="e">
        <f t="shared" si="53"/>
        <v>#DIV/0!</v>
      </c>
      <c r="U140" s="112" t="e">
        <f t="shared" si="54"/>
        <v>#DIV/0!</v>
      </c>
      <c r="V140" s="112" t="e">
        <f t="shared" si="55"/>
        <v>#DIV/0!</v>
      </c>
      <c r="W140" s="119" t="e">
        <f t="shared" si="59"/>
        <v>#DIV/0!</v>
      </c>
      <c r="X140" s="444">
        <v>0</v>
      </c>
      <c r="Y140" s="80"/>
      <c r="Z140" s="318" t="e">
        <f t="shared" si="43"/>
        <v>#DIV/0!</v>
      </c>
      <c r="AA140" s="319" t="e">
        <f t="shared" si="60"/>
        <v>#DIV/0!</v>
      </c>
      <c r="AB140" s="320" t="e">
        <f t="shared" si="61"/>
        <v>#DIV/0!</v>
      </c>
      <c r="AC140" s="136" t="s">
        <v>21</v>
      </c>
      <c r="AD140" s="411"/>
      <c r="AE140" s="421"/>
      <c r="AF140" s="411"/>
      <c r="AG140" s="427"/>
      <c r="AH140" s="283" t="s">
        <v>21</v>
      </c>
      <c r="AI140" s="297" t="e">
        <f>(H139+H140+I139+I140)/(12*(D139+D140))*1000</f>
        <v>#DIV/0!</v>
      </c>
      <c r="AJ140" s="139" t="s">
        <v>21</v>
      </c>
      <c r="AK140" s="140">
        <f t="shared" si="56"/>
        <v>0</v>
      </c>
      <c r="AL140" s="137" t="s">
        <v>21</v>
      </c>
      <c r="AM140" s="138" t="s">
        <v>21</v>
      </c>
      <c r="AN140" s="146" t="s">
        <v>21</v>
      </c>
      <c r="AO140" s="171"/>
      <c r="AP140" s="137" t="s">
        <v>21</v>
      </c>
      <c r="AQ140" s="137" t="s">
        <v>21</v>
      </c>
      <c r="AR140" s="138" t="s">
        <v>21</v>
      </c>
      <c r="AS140" s="144" t="s">
        <v>21</v>
      </c>
      <c r="AT140" s="383">
        <f t="shared" si="50"/>
        <v>0</v>
      </c>
      <c r="AU140" s="50">
        <f t="shared" si="57"/>
        <v>0</v>
      </c>
      <c r="AV140" s="49"/>
      <c r="AW140" s="51" t="e">
        <f t="shared" si="51"/>
        <v>#DIV/0!</v>
      </c>
      <c r="AX140" s="373"/>
      <c r="AY140" s="374"/>
      <c r="AZ140" s="58"/>
      <c r="BA140" s="182"/>
      <c r="BB140" s="395"/>
      <c r="BC140" s="395">
        <f t="shared" si="58"/>
        <v>0</v>
      </c>
      <c r="BD140" s="437"/>
      <c r="BE140" s="400"/>
      <c r="BF140" s="404"/>
    </row>
    <row r="141" spans="1:58" s="18" customFormat="1" x14ac:dyDescent="0.2">
      <c r="A141" s="496"/>
      <c r="B141" s="520"/>
      <c r="C141" s="214" t="s">
        <v>11</v>
      </c>
      <c r="D141" s="255"/>
      <c r="E141" s="256"/>
      <c r="F141" s="257"/>
      <c r="G141" s="257"/>
      <c r="H141" s="257"/>
      <c r="I141" s="257"/>
      <c r="J141" s="257"/>
      <c r="K141" s="257"/>
      <c r="L141" s="257"/>
      <c r="M141" s="257"/>
      <c r="N141" s="257"/>
      <c r="O141" s="257"/>
      <c r="P141" s="258">
        <f t="shared" si="52"/>
        <v>0</v>
      </c>
      <c r="Q141" s="103">
        <f>P141+P142</f>
        <v>0</v>
      </c>
      <c r="R141" s="302"/>
      <c r="S141" s="104">
        <f>Q141-R141</f>
        <v>0</v>
      </c>
      <c r="T141" s="70" t="e">
        <f t="shared" si="53"/>
        <v>#DIV/0!</v>
      </c>
      <c r="U141" s="111" t="e">
        <f t="shared" si="54"/>
        <v>#DIV/0!</v>
      </c>
      <c r="V141" s="111" t="e">
        <f t="shared" si="55"/>
        <v>#DIV/0!</v>
      </c>
      <c r="W141" s="118" t="e">
        <f t="shared" si="59"/>
        <v>#DIV/0!</v>
      </c>
      <c r="X141" s="443">
        <v>0</v>
      </c>
      <c r="Y141" s="79"/>
      <c r="Z141" s="315" t="e">
        <f t="shared" si="43"/>
        <v>#DIV/0!</v>
      </c>
      <c r="AA141" s="316" t="e">
        <f t="shared" si="60"/>
        <v>#DIV/0!</v>
      </c>
      <c r="AB141" s="317" t="e">
        <f t="shared" si="61"/>
        <v>#DIV/0!</v>
      </c>
      <c r="AC141" s="68" t="e">
        <f>(Y141*Z141+Y142*Z142)*0.012</f>
        <v>#DIV/0!</v>
      </c>
      <c r="AD141" s="410"/>
      <c r="AE141" s="505"/>
      <c r="AF141" s="410"/>
      <c r="AG141" s="426"/>
      <c r="AH141" s="282" t="e">
        <f>AD141+AD142+AF141+AF142-AC141</f>
        <v>#DIV/0!</v>
      </c>
      <c r="AI141" s="4" t="e">
        <f>AH141/(12*(Y141+Y142))*1000</f>
        <v>#DIV/0!</v>
      </c>
      <c r="AJ141" s="5" t="e">
        <f>AI141/AI142</f>
        <v>#DIV/0!</v>
      </c>
      <c r="AK141" s="206">
        <f t="shared" si="56"/>
        <v>0</v>
      </c>
      <c r="AL141" s="8" t="e">
        <f>AD141+AD142+AF141+AF142-(AK141*Z141+AK142*Z142)*0.012</f>
        <v>#DIV/0!</v>
      </c>
      <c r="AM141" s="4" t="e">
        <f>AL141/(12*(AK141+AK142))*1000</f>
        <v>#DIV/0!</v>
      </c>
      <c r="AN141" s="145" t="e">
        <f>AM141/AI142</f>
        <v>#DIV/0!</v>
      </c>
      <c r="AO141" s="149"/>
      <c r="AP141" s="148" t="e">
        <f>(AO141+AO142)/(12*(AK141+AK142))*1000</f>
        <v>#DIV/0!</v>
      </c>
      <c r="AQ141" s="4" t="e">
        <f>(H141+I141+H142+I142)/(12*(D141+D142))*1000+AM141+AP141</f>
        <v>#DIV/0!</v>
      </c>
      <c r="AR141" s="6" t="e">
        <f>(AM141+AP141)/AI142</f>
        <v>#DIV/0!</v>
      </c>
      <c r="AS141" s="143" t="e">
        <f>AQ141/AI142</f>
        <v>#DIV/0!</v>
      </c>
      <c r="AT141" s="382">
        <f t="shared" si="50"/>
        <v>0</v>
      </c>
      <c r="AU141" s="34">
        <f t="shared" si="57"/>
        <v>0</v>
      </c>
      <c r="AV141" s="33"/>
      <c r="AW141" s="35" t="e">
        <f t="shared" si="51"/>
        <v>#DIV/0!</v>
      </c>
      <c r="AX141" s="375"/>
      <c r="AY141" s="376"/>
      <c r="AZ141" s="11" t="e">
        <f>(AT141+AT142+AF141+AF142-AX141-AX142)/((AY141+AY142)*12)</f>
        <v>#DIV/0!</v>
      </c>
      <c r="BA141" s="182"/>
      <c r="BB141" s="394">
        <f>IF(AE141+AE142+AG141+AG142-AK141-AK142&lt;0,AE141+AE142+AG141+AG142-AK141-AK142,0)</f>
        <v>0</v>
      </c>
      <c r="BC141" s="394">
        <f t="shared" si="58"/>
        <v>0</v>
      </c>
      <c r="BD141" s="436">
        <f>BC141+BC142</f>
        <v>0</v>
      </c>
      <c r="BE141" s="399">
        <f>IF(AT141+AT142+AF141+AF142-AX141-AX142&lt;0,AT141+AT142+AF141+AF142-AX141-AX142,0)</f>
        <v>0</v>
      </c>
      <c r="BF141" s="404"/>
    </row>
    <row r="142" spans="1:58" s="18" customFormat="1" ht="13.5" thickBot="1" x14ac:dyDescent="0.25">
      <c r="A142" s="496"/>
      <c r="B142" s="514"/>
      <c r="C142" s="213" t="s">
        <v>12</v>
      </c>
      <c r="D142" s="260"/>
      <c r="E142" s="261"/>
      <c r="F142" s="262"/>
      <c r="G142" s="262"/>
      <c r="H142" s="262"/>
      <c r="I142" s="262"/>
      <c r="J142" s="262"/>
      <c r="K142" s="262"/>
      <c r="L142" s="262"/>
      <c r="M142" s="262"/>
      <c r="N142" s="262"/>
      <c r="O142" s="262"/>
      <c r="P142" s="259">
        <f t="shared" si="52"/>
        <v>0</v>
      </c>
      <c r="Q142" s="298" t="s">
        <v>21</v>
      </c>
      <c r="R142" s="299" t="s">
        <v>21</v>
      </c>
      <c r="S142" s="120" t="s">
        <v>21</v>
      </c>
      <c r="T142" s="71" t="e">
        <f t="shared" si="53"/>
        <v>#DIV/0!</v>
      </c>
      <c r="U142" s="112" t="e">
        <f t="shared" si="54"/>
        <v>#DIV/0!</v>
      </c>
      <c r="V142" s="112" t="e">
        <f t="shared" si="55"/>
        <v>#DIV/0!</v>
      </c>
      <c r="W142" s="119" t="e">
        <f t="shared" si="59"/>
        <v>#DIV/0!</v>
      </c>
      <c r="X142" s="444">
        <v>0</v>
      </c>
      <c r="Y142" s="80"/>
      <c r="Z142" s="318" t="e">
        <f t="shared" ref="Z142:Z146" si="62">T142*(1+X142)</f>
        <v>#DIV/0!</v>
      </c>
      <c r="AA142" s="319" t="e">
        <f t="shared" si="60"/>
        <v>#DIV/0!</v>
      </c>
      <c r="AB142" s="320" t="e">
        <f t="shared" si="61"/>
        <v>#DIV/0!</v>
      </c>
      <c r="AC142" s="136" t="s">
        <v>21</v>
      </c>
      <c r="AD142" s="411"/>
      <c r="AE142" s="420"/>
      <c r="AF142" s="411"/>
      <c r="AG142" s="427"/>
      <c r="AH142" s="283" t="s">
        <v>21</v>
      </c>
      <c r="AI142" s="297" t="e">
        <f>(H141+H142+I141+I142)/(12*(D141+D142))*1000</f>
        <v>#DIV/0!</v>
      </c>
      <c r="AJ142" s="139" t="s">
        <v>21</v>
      </c>
      <c r="AK142" s="140">
        <f t="shared" si="56"/>
        <v>0</v>
      </c>
      <c r="AL142" s="137" t="s">
        <v>21</v>
      </c>
      <c r="AM142" s="138" t="s">
        <v>21</v>
      </c>
      <c r="AN142" s="146" t="s">
        <v>21</v>
      </c>
      <c r="AO142" s="171"/>
      <c r="AP142" s="137" t="s">
        <v>21</v>
      </c>
      <c r="AQ142" s="137" t="s">
        <v>21</v>
      </c>
      <c r="AR142" s="138" t="s">
        <v>21</v>
      </c>
      <c r="AS142" s="144" t="s">
        <v>21</v>
      </c>
      <c r="AT142" s="383">
        <f t="shared" si="50"/>
        <v>0</v>
      </c>
      <c r="AU142" s="47">
        <f t="shared" si="57"/>
        <v>0</v>
      </c>
      <c r="AV142" s="46"/>
      <c r="AW142" s="48" t="e">
        <f t="shared" si="51"/>
        <v>#DIV/0!</v>
      </c>
      <c r="AX142" s="367"/>
      <c r="AY142" s="368"/>
      <c r="AZ142" s="58"/>
      <c r="BA142" s="182"/>
      <c r="BB142" s="395"/>
      <c r="BC142" s="395">
        <f t="shared" si="58"/>
        <v>0</v>
      </c>
      <c r="BD142" s="437"/>
      <c r="BE142" s="400"/>
      <c r="BF142" s="404"/>
    </row>
    <row r="143" spans="1:58" s="18" customFormat="1" x14ac:dyDescent="0.2">
      <c r="A143" s="496"/>
      <c r="B143" s="520"/>
      <c r="C143" s="214" t="s">
        <v>11</v>
      </c>
      <c r="D143" s="191"/>
      <c r="E143" s="251"/>
      <c r="F143" s="252"/>
      <c r="G143" s="252"/>
      <c r="H143" s="252"/>
      <c r="I143" s="252"/>
      <c r="J143" s="252"/>
      <c r="K143" s="252"/>
      <c r="L143" s="252"/>
      <c r="M143" s="252"/>
      <c r="N143" s="252"/>
      <c r="O143" s="252"/>
      <c r="P143" s="253">
        <f t="shared" si="52"/>
        <v>0</v>
      </c>
      <c r="Q143" s="159">
        <f>P143+P144</f>
        <v>0</v>
      </c>
      <c r="R143" s="302"/>
      <c r="S143" s="115">
        <f>Q143-R143</f>
        <v>0</v>
      </c>
      <c r="T143" s="72" t="e">
        <f t="shared" si="53"/>
        <v>#DIV/0!</v>
      </c>
      <c r="U143" s="109" t="e">
        <f t="shared" si="54"/>
        <v>#DIV/0!</v>
      </c>
      <c r="V143" s="109" t="e">
        <f t="shared" si="55"/>
        <v>#DIV/0!</v>
      </c>
      <c r="W143" s="117" t="e">
        <f t="shared" si="59"/>
        <v>#DIV/0!</v>
      </c>
      <c r="X143" s="443">
        <v>0</v>
      </c>
      <c r="Y143" s="79"/>
      <c r="Z143" s="315" t="e">
        <f t="shared" si="62"/>
        <v>#DIV/0!</v>
      </c>
      <c r="AA143" s="316" t="e">
        <f t="shared" si="60"/>
        <v>#DIV/0!</v>
      </c>
      <c r="AB143" s="317" t="e">
        <f t="shared" si="61"/>
        <v>#DIV/0!</v>
      </c>
      <c r="AC143" s="68" t="e">
        <f>(Y143*Z143+Y144*Z144)*0.012</f>
        <v>#DIV/0!</v>
      </c>
      <c r="AD143" s="410"/>
      <c r="AE143" s="505"/>
      <c r="AF143" s="410"/>
      <c r="AG143" s="426"/>
      <c r="AH143" s="282" t="e">
        <f>AD143+AD144+AF143+AF144-AC143</f>
        <v>#DIV/0!</v>
      </c>
      <c r="AI143" s="4" t="e">
        <f>AH143/(12*(Y143+Y144))*1000</f>
        <v>#DIV/0!</v>
      </c>
      <c r="AJ143" s="5" t="e">
        <f>AI143/AI144</f>
        <v>#DIV/0!</v>
      </c>
      <c r="AK143" s="206">
        <f t="shared" si="56"/>
        <v>0</v>
      </c>
      <c r="AL143" s="8" t="e">
        <f>AD143+AD144+AF143+AF144-(AK143*Z143+AK144*Z144)*0.012</f>
        <v>#DIV/0!</v>
      </c>
      <c r="AM143" s="4" t="e">
        <f>AL143/(12*(AK143+AK144))*1000</f>
        <v>#DIV/0!</v>
      </c>
      <c r="AN143" s="145" t="e">
        <f>AM143/AI144</f>
        <v>#DIV/0!</v>
      </c>
      <c r="AO143" s="149"/>
      <c r="AP143" s="148" t="e">
        <f>(AO143+AO144)/(12*(AK143+AK144))*1000</f>
        <v>#DIV/0!</v>
      </c>
      <c r="AQ143" s="4" t="e">
        <f>(H143+I143+H144+I144)/(12*(D143+D144))*1000+AM143+AP143</f>
        <v>#DIV/0!</v>
      </c>
      <c r="AR143" s="6" t="e">
        <f>(AM143+AP143)/AI144</f>
        <v>#DIV/0!</v>
      </c>
      <c r="AS143" s="143" t="e">
        <f>AQ143/AI144</f>
        <v>#DIV/0!</v>
      </c>
      <c r="AT143" s="382">
        <f t="shared" si="50"/>
        <v>0</v>
      </c>
      <c r="AU143" s="37">
        <f t="shared" si="57"/>
        <v>0</v>
      </c>
      <c r="AV143" s="36"/>
      <c r="AW143" s="38" t="e">
        <f t="shared" si="51"/>
        <v>#DIV/0!</v>
      </c>
      <c r="AX143" s="369"/>
      <c r="AY143" s="370"/>
      <c r="AZ143" s="11" t="e">
        <f>(AT143+AT144+AF143+AF144-AX143-AX144)/((AY143+AY144)*12)</f>
        <v>#DIV/0!</v>
      </c>
      <c r="BA143" s="182"/>
      <c r="BB143" s="394">
        <f>IF(AE143+AE144+AG143+AG144-AK143-AK144&lt;0,AE143+AE144+AG143+AG144-AK143-AK144,0)</f>
        <v>0</v>
      </c>
      <c r="BC143" s="394">
        <f t="shared" si="58"/>
        <v>0</v>
      </c>
      <c r="BD143" s="436">
        <f>BC143+BC144</f>
        <v>0</v>
      </c>
      <c r="BE143" s="399">
        <f>IF(AT143+AT144+AF143+AF144-AX143-AX144&lt;0,AT143+AT144+AF143+AF144-AX143-AX144,0)</f>
        <v>0</v>
      </c>
      <c r="BF143" s="404"/>
    </row>
    <row r="144" spans="1:58" s="18" customFormat="1" ht="13.5" thickBot="1" x14ac:dyDescent="0.25">
      <c r="A144" s="496"/>
      <c r="B144" s="514"/>
      <c r="C144" s="213" t="s">
        <v>12</v>
      </c>
      <c r="D144" s="243"/>
      <c r="E144" s="244"/>
      <c r="F144" s="245"/>
      <c r="G144" s="245"/>
      <c r="H144" s="245"/>
      <c r="I144" s="245"/>
      <c r="J144" s="245"/>
      <c r="K144" s="245"/>
      <c r="L144" s="245"/>
      <c r="M144" s="245"/>
      <c r="N144" s="245"/>
      <c r="O144" s="245"/>
      <c r="P144" s="254">
        <f t="shared" si="52"/>
        <v>0</v>
      </c>
      <c r="Q144" s="298" t="s">
        <v>21</v>
      </c>
      <c r="R144" s="299" t="s">
        <v>21</v>
      </c>
      <c r="S144" s="120" t="s">
        <v>21</v>
      </c>
      <c r="T144" s="69" t="e">
        <f t="shared" si="53"/>
        <v>#DIV/0!</v>
      </c>
      <c r="U144" s="110" t="e">
        <f t="shared" si="54"/>
        <v>#DIV/0!</v>
      </c>
      <c r="V144" s="110" t="e">
        <f t="shared" si="55"/>
        <v>#DIV/0!</v>
      </c>
      <c r="W144" s="116" t="e">
        <f t="shared" si="59"/>
        <v>#DIV/0!</v>
      </c>
      <c r="X144" s="444">
        <v>0</v>
      </c>
      <c r="Y144" s="80"/>
      <c r="Z144" s="318" t="e">
        <f t="shared" si="62"/>
        <v>#DIV/0!</v>
      </c>
      <c r="AA144" s="319" t="e">
        <f t="shared" si="60"/>
        <v>#DIV/0!</v>
      </c>
      <c r="AB144" s="320" t="e">
        <f t="shared" si="61"/>
        <v>#DIV/0!</v>
      </c>
      <c r="AC144" s="136" t="s">
        <v>21</v>
      </c>
      <c r="AD144" s="411"/>
      <c r="AE144" s="420"/>
      <c r="AF144" s="411"/>
      <c r="AG144" s="427"/>
      <c r="AH144" s="283" t="s">
        <v>21</v>
      </c>
      <c r="AI144" s="297" t="e">
        <f>(H143+H144+I143+I144)/(12*(D143+D144))*1000</f>
        <v>#DIV/0!</v>
      </c>
      <c r="AJ144" s="139" t="s">
        <v>21</v>
      </c>
      <c r="AK144" s="140">
        <f t="shared" si="56"/>
        <v>0</v>
      </c>
      <c r="AL144" s="137" t="s">
        <v>21</v>
      </c>
      <c r="AM144" s="138" t="s">
        <v>21</v>
      </c>
      <c r="AN144" s="146" t="s">
        <v>21</v>
      </c>
      <c r="AO144" s="171"/>
      <c r="AP144" s="137" t="s">
        <v>21</v>
      </c>
      <c r="AQ144" s="137" t="s">
        <v>21</v>
      </c>
      <c r="AR144" s="138" t="s">
        <v>21</v>
      </c>
      <c r="AS144" s="144" t="s">
        <v>21</v>
      </c>
      <c r="AT144" s="383">
        <f t="shared" si="50"/>
        <v>0</v>
      </c>
      <c r="AU144" s="47">
        <f t="shared" si="57"/>
        <v>0</v>
      </c>
      <c r="AV144" s="46"/>
      <c r="AW144" s="48" t="e">
        <f t="shared" si="51"/>
        <v>#DIV/0!</v>
      </c>
      <c r="AX144" s="367"/>
      <c r="AY144" s="368"/>
      <c r="AZ144" s="58"/>
      <c r="BA144" s="182"/>
      <c r="BB144" s="395"/>
      <c r="BC144" s="395">
        <f t="shared" si="58"/>
        <v>0</v>
      </c>
      <c r="BD144" s="437"/>
      <c r="BE144" s="400"/>
      <c r="BF144" s="404"/>
    </row>
    <row r="145" spans="1:62" s="18" customFormat="1" x14ac:dyDescent="0.2">
      <c r="A145" s="496"/>
      <c r="B145" s="526"/>
      <c r="C145" s="214" t="s">
        <v>11</v>
      </c>
      <c r="D145" s="255"/>
      <c r="E145" s="256"/>
      <c r="F145" s="257"/>
      <c r="G145" s="257"/>
      <c r="H145" s="257"/>
      <c r="I145" s="257"/>
      <c r="J145" s="257"/>
      <c r="K145" s="257"/>
      <c r="L145" s="257"/>
      <c r="M145" s="257"/>
      <c r="N145" s="257"/>
      <c r="O145" s="257"/>
      <c r="P145" s="258">
        <f>SUM(F145:O145)</f>
        <v>0</v>
      </c>
      <c r="Q145" s="103">
        <f>P145+P146</f>
        <v>0</v>
      </c>
      <c r="R145" s="308"/>
      <c r="S145" s="104">
        <f>Q145-R145</f>
        <v>0</v>
      </c>
      <c r="T145" s="70" t="e">
        <f t="shared" si="53"/>
        <v>#DIV/0!</v>
      </c>
      <c r="U145" s="111" t="e">
        <f t="shared" si="54"/>
        <v>#DIV/0!</v>
      </c>
      <c r="V145" s="111" t="e">
        <f t="shared" si="55"/>
        <v>#DIV/0!</v>
      </c>
      <c r="W145" s="118" t="e">
        <f t="shared" si="59"/>
        <v>#DIV/0!</v>
      </c>
      <c r="X145" s="443">
        <v>0</v>
      </c>
      <c r="Y145" s="79"/>
      <c r="Z145" s="315" t="e">
        <f t="shared" si="62"/>
        <v>#DIV/0!</v>
      </c>
      <c r="AA145" s="316" t="e">
        <f t="shared" si="60"/>
        <v>#DIV/0!</v>
      </c>
      <c r="AB145" s="317" t="e">
        <f t="shared" si="61"/>
        <v>#DIV/0!</v>
      </c>
      <c r="AC145" s="68" t="e">
        <f>(Y145*Z145+Y146*Z146)*0.012</f>
        <v>#DIV/0!</v>
      </c>
      <c r="AD145" s="410"/>
      <c r="AE145" s="505"/>
      <c r="AF145" s="410"/>
      <c r="AG145" s="426"/>
      <c r="AH145" s="282" t="e">
        <f>AD145+AD146+AF145+AF146-AC145</f>
        <v>#DIV/0!</v>
      </c>
      <c r="AI145" s="4" t="e">
        <f>AH145/(12*(Y145+Y146))*1000</f>
        <v>#DIV/0!</v>
      </c>
      <c r="AJ145" s="5" t="e">
        <f>AI145/AI146</f>
        <v>#DIV/0!</v>
      </c>
      <c r="AK145" s="206">
        <f t="shared" si="56"/>
        <v>0</v>
      </c>
      <c r="AL145" s="8" t="e">
        <f>AD145+AD146+AF145+AF146-(AK145*Z145+AK146*Z146)*0.012</f>
        <v>#DIV/0!</v>
      </c>
      <c r="AM145" s="4" t="e">
        <f>AL145/(12*(AK145+AK146))*1000</f>
        <v>#DIV/0!</v>
      </c>
      <c r="AN145" s="145" t="e">
        <f>AM145/AI146</f>
        <v>#DIV/0!</v>
      </c>
      <c r="AO145" s="149"/>
      <c r="AP145" s="148" t="e">
        <f>(AO145+AO146)/(12*(AK145+AK146))*1000</f>
        <v>#DIV/0!</v>
      </c>
      <c r="AQ145" s="4" t="e">
        <f>(H145+I145+H146+I146)/(12*(D145+D146))*1000+AM145+AP145</f>
        <v>#DIV/0!</v>
      </c>
      <c r="AR145" s="6" t="e">
        <f>(AM145+AP145)/AI146</f>
        <v>#DIV/0!</v>
      </c>
      <c r="AS145" s="143" t="e">
        <f>AQ145/AI146</f>
        <v>#DIV/0!</v>
      </c>
      <c r="AT145" s="382">
        <f t="shared" si="50"/>
        <v>0</v>
      </c>
      <c r="AU145" s="37">
        <f t="shared" si="57"/>
        <v>0</v>
      </c>
      <c r="AV145" s="36"/>
      <c r="AW145" s="38" t="e">
        <f t="shared" si="51"/>
        <v>#DIV/0!</v>
      </c>
      <c r="AX145" s="369"/>
      <c r="AY145" s="370"/>
      <c r="AZ145" s="11" t="e">
        <f>(AT145+AT146+AF145+AF146-AX145-AX146)/((AY145+AY146)*12)</f>
        <v>#DIV/0!</v>
      </c>
      <c r="BA145" s="182"/>
      <c r="BB145" s="394">
        <f>IF(AE145+AE146+AG145+AG146-AK145-AK146&lt;0,AE145+AE146+AG145+AG146-AK145-AK146,0)</f>
        <v>0</v>
      </c>
      <c r="BC145" s="394">
        <f t="shared" si="58"/>
        <v>0</v>
      </c>
      <c r="BD145" s="436">
        <f>BC145+BC146</f>
        <v>0</v>
      </c>
      <c r="BE145" s="399">
        <f>IF(AT145+AT146+AF145+AF146-AX145-AX146&lt;0,AT145+AT146+AF145+AF146-AX145-AX146,0)</f>
        <v>0</v>
      </c>
      <c r="BF145" s="404"/>
    </row>
    <row r="146" spans="1:62" s="18" customFormat="1" ht="15.6" customHeight="1" thickBot="1" x14ac:dyDescent="0.25">
      <c r="A146" s="496"/>
      <c r="B146" s="527"/>
      <c r="C146" s="213" t="s">
        <v>12</v>
      </c>
      <c r="D146" s="260"/>
      <c r="E146" s="261"/>
      <c r="F146" s="262"/>
      <c r="G146" s="262"/>
      <c r="H146" s="262"/>
      <c r="I146" s="262"/>
      <c r="J146" s="262"/>
      <c r="K146" s="262"/>
      <c r="L146" s="262"/>
      <c r="M146" s="262"/>
      <c r="N146" s="262"/>
      <c r="O146" s="262"/>
      <c r="P146" s="259">
        <f t="shared" si="52"/>
        <v>0</v>
      </c>
      <c r="Q146" s="298" t="s">
        <v>21</v>
      </c>
      <c r="R146" s="299" t="s">
        <v>21</v>
      </c>
      <c r="S146" s="120" t="s">
        <v>21</v>
      </c>
      <c r="T146" s="71" t="e">
        <f t="shared" si="53"/>
        <v>#DIV/0!</v>
      </c>
      <c r="U146" s="112" t="e">
        <f t="shared" si="54"/>
        <v>#DIV/0!</v>
      </c>
      <c r="V146" s="112" t="e">
        <f t="shared" si="55"/>
        <v>#DIV/0!</v>
      </c>
      <c r="W146" s="119" t="e">
        <f t="shared" si="59"/>
        <v>#DIV/0!</v>
      </c>
      <c r="X146" s="444">
        <v>0</v>
      </c>
      <c r="Y146" s="80"/>
      <c r="Z146" s="318" t="e">
        <f t="shared" si="62"/>
        <v>#DIV/0!</v>
      </c>
      <c r="AA146" s="319" t="e">
        <f t="shared" si="60"/>
        <v>#DIV/0!</v>
      </c>
      <c r="AB146" s="320" t="e">
        <f t="shared" si="61"/>
        <v>#DIV/0!</v>
      </c>
      <c r="AC146" s="136" t="s">
        <v>21</v>
      </c>
      <c r="AD146" s="411"/>
      <c r="AE146" s="420"/>
      <c r="AF146" s="411"/>
      <c r="AG146" s="427"/>
      <c r="AH146" s="283" t="s">
        <v>21</v>
      </c>
      <c r="AI146" s="297" t="e">
        <f>(H145+H146+I145+I146)/(12*(D145+D146))*1000</f>
        <v>#DIV/0!</v>
      </c>
      <c r="AJ146" s="139" t="s">
        <v>21</v>
      </c>
      <c r="AK146" s="140">
        <f t="shared" si="56"/>
        <v>0</v>
      </c>
      <c r="AL146" s="137" t="s">
        <v>21</v>
      </c>
      <c r="AM146" s="138" t="s">
        <v>21</v>
      </c>
      <c r="AN146" s="146" t="s">
        <v>21</v>
      </c>
      <c r="AO146" s="171"/>
      <c r="AP146" s="137" t="s">
        <v>21</v>
      </c>
      <c r="AQ146" s="137" t="s">
        <v>21</v>
      </c>
      <c r="AR146" s="138" t="s">
        <v>21</v>
      </c>
      <c r="AS146" s="144" t="s">
        <v>21</v>
      </c>
      <c r="AT146" s="383">
        <f t="shared" si="50"/>
        <v>0</v>
      </c>
      <c r="AU146" s="50">
        <f t="shared" si="57"/>
        <v>0</v>
      </c>
      <c r="AV146" s="49"/>
      <c r="AW146" s="51" t="e">
        <f t="shared" si="51"/>
        <v>#DIV/0!</v>
      </c>
      <c r="AX146" s="373"/>
      <c r="AY146" s="374"/>
      <c r="AZ146" s="58"/>
      <c r="BA146" s="182"/>
      <c r="BB146" s="395"/>
      <c r="BC146" s="395">
        <f t="shared" si="58"/>
        <v>0</v>
      </c>
      <c r="BD146" s="437"/>
      <c r="BE146" s="400"/>
      <c r="BF146" s="405"/>
    </row>
    <row r="147" spans="1:62" s="18" customFormat="1" ht="17.25" customHeight="1" x14ac:dyDescent="0.2">
      <c r="A147" s="497"/>
      <c r="B147" s="196" t="s">
        <v>34</v>
      </c>
      <c r="D147" s="263">
        <f t="shared" ref="D147:R147" si="63">SUM(D5:D146)</f>
        <v>0</v>
      </c>
      <c r="E147" s="263">
        <f t="shared" si="63"/>
        <v>0</v>
      </c>
      <c r="F147" s="263">
        <f t="shared" si="63"/>
        <v>0</v>
      </c>
      <c r="G147" s="263">
        <f t="shared" si="63"/>
        <v>0</v>
      </c>
      <c r="H147" s="263">
        <f t="shared" si="63"/>
        <v>0</v>
      </c>
      <c r="I147" s="263">
        <f t="shared" si="63"/>
        <v>0</v>
      </c>
      <c r="J147" s="263">
        <f t="shared" si="63"/>
        <v>0</v>
      </c>
      <c r="K147" s="263">
        <f t="shared" si="63"/>
        <v>0</v>
      </c>
      <c r="L147" s="263">
        <f t="shared" si="63"/>
        <v>0</v>
      </c>
      <c r="M147" s="263">
        <f t="shared" si="63"/>
        <v>0</v>
      </c>
      <c r="N147" s="263">
        <f t="shared" si="63"/>
        <v>0</v>
      </c>
      <c r="O147" s="263">
        <f t="shared" si="63"/>
        <v>0</v>
      </c>
      <c r="P147" s="263">
        <f t="shared" si="63"/>
        <v>0</v>
      </c>
      <c r="Q147" s="264">
        <f t="shared" si="63"/>
        <v>0</v>
      </c>
      <c r="R147" s="265">
        <f t="shared" si="63"/>
        <v>0</v>
      </c>
      <c r="S147" s="313">
        <f>SUM(S5:S146)</f>
        <v>0</v>
      </c>
      <c r="T147" s="267"/>
      <c r="U147" s="267"/>
      <c r="V147" s="267"/>
      <c r="W147" s="130"/>
      <c r="X147" s="355"/>
      <c r="Y147" s="263">
        <f>SUM(Y5:Y146)</f>
        <v>0</v>
      </c>
      <c r="Z147" s="267"/>
      <c r="AA147" s="267"/>
      <c r="AB147" s="267"/>
      <c r="AC147" s="268"/>
      <c r="AD147" s="201">
        <f>SUM(AD5:AD146)</f>
        <v>0</v>
      </c>
      <c r="AE147" s="391"/>
      <c r="AF147" s="201">
        <f>SUM(AF5:AF146)</f>
        <v>0</v>
      </c>
      <c r="AG147" s="387">
        <f>SUM(AG5:AG146)</f>
        <v>0</v>
      </c>
      <c r="AH147" s="286"/>
      <c r="AI147" s="267"/>
      <c r="AJ147" s="267"/>
      <c r="AK147" s="269">
        <f>SUM(AK5:AK146)</f>
        <v>0</v>
      </c>
      <c r="AL147" s="267"/>
      <c r="AM147" s="267"/>
      <c r="AN147" s="267"/>
      <c r="AO147" s="269">
        <f>SUM(AO5:AO146)</f>
        <v>0</v>
      </c>
      <c r="AP147" s="267"/>
      <c r="AQ147" s="267"/>
      <c r="AR147" s="267"/>
      <c r="AS147" s="267"/>
      <c r="AT147" s="264">
        <f>SUM(AT5:AT146)</f>
        <v>0</v>
      </c>
      <c r="AU147" s="268">
        <f>SUM(AU5:AU146)</f>
        <v>0</v>
      </c>
      <c r="AV147" s="270"/>
      <c r="AW147" s="267"/>
      <c r="AX147" s="268">
        <f>SUM(AX5:AX146)</f>
        <v>0</v>
      </c>
      <c r="AY147" s="268">
        <f>SUM(AY5:AY146)</f>
        <v>0</v>
      </c>
      <c r="AZ147" s="267"/>
      <c r="BA147" s="271"/>
      <c r="BB147" s="264">
        <f t="shared" ref="BB147" si="64">SUM(BB5:BB146)</f>
        <v>0</v>
      </c>
      <c r="BC147" s="264">
        <f>SUM(BC5:BC146)</f>
        <v>0</v>
      </c>
      <c r="BD147" s="264">
        <f>SUM(BD5:BD146)</f>
        <v>0</v>
      </c>
      <c r="BE147" s="272">
        <f>SUM(BE5:BE146)</f>
        <v>0</v>
      </c>
      <c r="BF147" s="267"/>
      <c r="BG147" s="267"/>
      <c r="BH147" s="267"/>
      <c r="BI147" s="267"/>
      <c r="BJ147" s="267"/>
    </row>
    <row r="148" spans="1:62" s="18" customFormat="1" ht="13.5" thickBot="1" x14ac:dyDescent="0.25">
      <c r="A148" s="497"/>
      <c r="B148" s="197"/>
      <c r="D148" s="263"/>
      <c r="E148" s="263"/>
      <c r="F148" s="263"/>
      <c r="G148" s="263"/>
      <c r="H148" s="263"/>
      <c r="I148" s="263"/>
      <c r="J148" s="263"/>
      <c r="K148" s="263"/>
      <c r="L148" s="263"/>
      <c r="M148" s="263"/>
      <c r="N148" s="263"/>
      <c r="O148" s="263"/>
      <c r="P148" s="263"/>
      <c r="Q148" s="266"/>
      <c r="R148" s="202"/>
      <c r="S148" s="266"/>
      <c r="T148" s="267"/>
      <c r="U148" s="267"/>
      <c r="V148" s="267"/>
      <c r="W148" s="130"/>
      <c r="X148" s="355"/>
      <c r="Y148" s="263"/>
      <c r="Z148" s="267"/>
      <c r="AA148" s="267"/>
      <c r="AB148" s="267"/>
      <c r="AC148" s="268"/>
      <c r="AD148" s="273"/>
      <c r="AE148" s="391"/>
      <c r="AF148" s="274"/>
      <c r="AG148" s="388"/>
      <c r="AH148" s="286"/>
      <c r="AI148" s="267"/>
      <c r="AJ148" s="267"/>
      <c r="AK148" s="267"/>
      <c r="AL148" s="267"/>
      <c r="AM148" s="267"/>
      <c r="AN148" s="267"/>
      <c r="AO148" s="267"/>
      <c r="AP148" s="267"/>
      <c r="AQ148" s="267"/>
      <c r="AR148" s="267"/>
      <c r="AS148" s="267"/>
      <c r="AT148" s="264"/>
      <c r="AU148" s="267"/>
      <c r="AV148" s="270"/>
      <c r="AW148" s="267"/>
      <c r="AX148" s="267"/>
      <c r="AY148" s="267"/>
      <c r="AZ148" s="267"/>
      <c r="BA148" s="271"/>
      <c r="BB148" s="267"/>
      <c r="BC148" s="267"/>
      <c r="BD148" s="267"/>
      <c r="BE148" s="267"/>
      <c r="BF148" s="267"/>
      <c r="BG148" s="267"/>
      <c r="BH148" s="267"/>
      <c r="BI148" s="267"/>
      <c r="BJ148" s="267"/>
    </row>
    <row r="149" spans="1:62" x14ac:dyDescent="0.2">
      <c r="A149" s="498"/>
      <c r="B149" s="198" t="s">
        <v>35</v>
      </c>
      <c r="C149" s="81" t="s">
        <v>11</v>
      </c>
      <c r="D149" s="263">
        <f t="shared" ref="D149:P149" si="65">SUMIF($C$5:$C$146,"PED",D$5:D$146)</f>
        <v>0</v>
      </c>
      <c r="E149" s="263">
        <f t="shared" si="65"/>
        <v>0</v>
      </c>
      <c r="F149" s="263">
        <f t="shared" si="65"/>
        <v>0</v>
      </c>
      <c r="G149" s="263">
        <f t="shared" si="65"/>
        <v>0</v>
      </c>
      <c r="H149" s="263">
        <f t="shared" si="65"/>
        <v>0</v>
      </c>
      <c r="I149" s="263">
        <f t="shared" si="65"/>
        <v>0</v>
      </c>
      <c r="J149" s="263">
        <f t="shared" si="65"/>
        <v>0</v>
      </c>
      <c r="K149" s="263">
        <f t="shared" si="65"/>
        <v>0</v>
      </c>
      <c r="L149" s="263">
        <f t="shared" si="65"/>
        <v>0</v>
      </c>
      <c r="M149" s="263">
        <f t="shared" si="65"/>
        <v>0</v>
      </c>
      <c r="N149" s="263">
        <f t="shared" si="65"/>
        <v>0</v>
      </c>
      <c r="O149" s="263">
        <f t="shared" si="65"/>
        <v>0</v>
      </c>
      <c r="P149" s="263">
        <f t="shared" si="65"/>
        <v>0</v>
      </c>
      <c r="Q149" s="267"/>
      <c r="R149" s="275"/>
      <c r="S149" s="267"/>
      <c r="T149" s="267"/>
      <c r="U149" s="267"/>
      <c r="V149" s="267"/>
      <c r="W149" s="130"/>
      <c r="Y149" s="263">
        <f>SUMIF($C$5:$C$146,"PED",Y$5:Y$146)</f>
        <v>0</v>
      </c>
      <c r="Z149" s="267"/>
      <c r="AA149" s="267"/>
      <c r="AB149" s="267"/>
      <c r="AC149" s="268"/>
      <c r="AD149" s="273">
        <f>SUMIF($C$5:$C$146,"PED",AD$5:AD$146)</f>
        <v>0</v>
      </c>
      <c r="AE149" s="391"/>
      <c r="AF149" s="273">
        <f>SUMIF($C$5:$C$146,"PED",AF$5:AF$146)</f>
        <v>0</v>
      </c>
      <c r="AG149" s="388">
        <f>SUMIF($C$5:$C$146,"PED",AG$5:AG$146)</f>
        <v>0</v>
      </c>
      <c r="AH149" s="286"/>
      <c r="AI149" s="267"/>
      <c r="AJ149" s="267"/>
      <c r="AK149" s="264">
        <f>SUMIF($C$5:$C$146,"PED",AK$5:AK$146)</f>
        <v>0</v>
      </c>
      <c r="AL149" s="267"/>
      <c r="AM149" s="267"/>
      <c r="AN149" s="267"/>
      <c r="AO149" s="264">
        <f>SUMIF($C$5:$C$146,"PED",AO$5:AO$146)</f>
        <v>0</v>
      </c>
      <c r="AP149" s="267"/>
      <c r="AQ149" s="267"/>
      <c r="AR149" s="267"/>
      <c r="AS149" s="267"/>
      <c r="AT149" s="264">
        <f>SUMIF($C$5:$C$146,"PED",AT$5:AT$146)</f>
        <v>0</v>
      </c>
      <c r="AU149" s="268">
        <f>SUMIF($C$5:$C$146,"PED",AU$5:AU$146)</f>
        <v>0</v>
      </c>
      <c r="AV149" s="270"/>
      <c r="AW149" s="267"/>
      <c r="AX149" s="264">
        <f>SUMIF($C$5:$C$146,"PED",AX$5:AX$146)</f>
        <v>0</v>
      </c>
      <c r="AY149" s="264">
        <f>SUMIF($C$5:$C$146,"PED",AY$5:AY$146)</f>
        <v>0</v>
      </c>
      <c r="AZ149" s="267"/>
      <c r="BA149" s="271"/>
      <c r="BB149" s="268">
        <f>SUMIF($C$5:$C$146,"PED",BB$5:BB$146)</f>
        <v>0</v>
      </c>
      <c r="BC149" s="268">
        <f>SUMIF($C$5:$C$146,"PED",BC$5:BC$146)</f>
        <v>0</v>
      </c>
      <c r="BD149" s="268"/>
      <c r="BE149" s="268">
        <f>SUMIF($C$5:$C$146,"PED",BE$5:BE$146)</f>
        <v>0</v>
      </c>
      <c r="BF149" s="267"/>
      <c r="BG149" s="267"/>
      <c r="BH149" s="267"/>
      <c r="BI149" s="267"/>
      <c r="BJ149" s="267"/>
    </row>
    <row r="150" spans="1:62" ht="13.5" thickBot="1" x14ac:dyDescent="0.25">
      <c r="A150" s="498"/>
      <c r="B150" s="199" t="s">
        <v>35</v>
      </c>
      <c r="C150" s="82" t="s">
        <v>12</v>
      </c>
      <c r="D150" s="263">
        <f t="shared" ref="D150:P150" si="66">SUMIF($C$5:$C$146,"NEPED",D$5:D$146)</f>
        <v>0</v>
      </c>
      <c r="E150" s="263">
        <f t="shared" si="66"/>
        <v>0</v>
      </c>
      <c r="F150" s="263">
        <f t="shared" si="66"/>
        <v>0</v>
      </c>
      <c r="G150" s="263">
        <f t="shared" si="66"/>
        <v>0</v>
      </c>
      <c r="H150" s="263">
        <f t="shared" si="66"/>
        <v>0</v>
      </c>
      <c r="I150" s="263">
        <f t="shared" si="66"/>
        <v>0</v>
      </c>
      <c r="J150" s="263">
        <f t="shared" si="66"/>
        <v>0</v>
      </c>
      <c r="K150" s="263">
        <f t="shared" si="66"/>
        <v>0</v>
      </c>
      <c r="L150" s="263">
        <f t="shared" si="66"/>
        <v>0</v>
      </c>
      <c r="M150" s="263">
        <f t="shared" si="66"/>
        <v>0</v>
      </c>
      <c r="N150" s="263">
        <f t="shared" si="66"/>
        <v>0</v>
      </c>
      <c r="O150" s="263">
        <f t="shared" si="66"/>
        <v>0</v>
      </c>
      <c r="P150" s="263">
        <f t="shared" si="66"/>
        <v>0</v>
      </c>
      <c r="Q150" s="267"/>
      <c r="R150" s="202"/>
      <c r="S150" s="267"/>
      <c r="T150" s="267"/>
      <c r="U150" s="267"/>
      <c r="V150" s="267"/>
      <c r="W150" s="130"/>
      <c r="Y150" s="263">
        <f>SUMIF($C$5:$C$146,"NEPED",Y$5:Y$146)</f>
        <v>0</v>
      </c>
      <c r="Z150" s="267"/>
      <c r="AA150" s="267"/>
      <c r="AB150" s="267"/>
      <c r="AC150" s="268"/>
      <c r="AD150" s="273">
        <f>SUMIF($C$5:$C$146,"NEPED",AD$5:AD$146)</f>
        <v>0</v>
      </c>
      <c r="AE150" s="391"/>
      <c r="AF150" s="273">
        <f>SUMIF($C$5:$C$146,"NEPED",AF$5:AF$146)</f>
        <v>0</v>
      </c>
      <c r="AG150" s="388"/>
      <c r="AH150" s="286"/>
      <c r="AI150" s="267"/>
      <c r="AJ150" s="267"/>
      <c r="AK150" s="264">
        <f>SUMIF($C$5:$C$146,"NEPED",AK$5:AK$146)</f>
        <v>0</v>
      </c>
      <c r="AL150" s="267"/>
      <c r="AM150" s="267"/>
      <c r="AN150" s="267"/>
      <c r="AO150" s="264">
        <f>SUMIF($C$5:$C$146,"NEPED",AO$5:AO$146)</f>
        <v>0</v>
      </c>
      <c r="AP150" s="267"/>
      <c r="AQ150" s="267"/>
      <c r="AR150" s="267"/>
      <c r="AS150" s="267"/>
      <c r="AT150" s="264">
        <f>SUMIF($C$5:$C$146,"NEPED",AT$5:AT$146)</f>
        <v>0</v>
      </c>
      <c r="AU150" s="268">
        <f>SUMIF($C$5:$C$146,"NEPED",AU$5:AU$146)</f>
        <v>0</v>
      </c>
      <c r="AV150" s="270"/>
      <c r="AW150" s="267"/>
      <c r="AX150" s="264">
        <f>SUMIF($C$5:$C$146,"NEPED",AX$5:AX$146)</f>
        <v>0</v>
      </c>
      <c r="AY150" s="264">
        <f>SUMIF($C$5:$C$146,"NEPED",AY$5:AY$146)</f>
        <v>0</v>
      </c>
      <c r="AZ150" s="267"/>
      <c r="BA150" s="271"/>
      <c r="BB150" s="268"/>
      <c r="BC150" s="268">
        <f>SUMIF($C$5:$C$146,"NEPED",BC$5:BC$146)</f>
        <v>0</v>
      </c>
      <c r="BD150" s="268"/>
      <c r="BE150" s="268">
        <f>SUMIF($C$5:$C$146,"NEPED",BE$5:BE$146)</f>
        <v>0</v>
      </c>
      <c r="BF150" s="267"/>
      <c r="BG150" s="267"/>
      <c r="BH150" s="267"/>
      <c r="BI150" s="267"/>
      <c r="BJ150" s="267"/>
    </row>
    <row r="151" spans="1:62" x14ac:dyDescent="0.2">
      <c r="A151" s="498"/>
      <c r="D151" s="267"/>
      <c r="E151" s="267"/>
      <c r="F151" s="267"/>
      <c r="G151" s="267"/>
      <c r="H151" s="267"/>
      <c r="I151" s="267"/>
      <c r="J151" s="267"/>
      <c r="K151" s="267"/>
      <c r="L151" s="267"/>
      <c r="M151" s="267"/>
      <c r="N151" s="267"/>
      <c r="O151" s="267"/>
      <c r="P151" s="267"/>
      <c r="Q151" s="267"/>
      <c r="R151" s="276"/>
      <c r="S151" s="267"/>
      <c r="T151" s="267"/>
      <c r="U151" s="267"/>
      <c r="V151" s="267"/>
      <c r="W151" s="130"/>
      <c r="Y151" s="267"/>
      <c r="Z151" s="267"/>
      <c r="AA151" s="267"/>
      <c r="AB151" s="267"/>
      <c r="AC151" s="268"/>
      <c r="AE151" s="391"/>
      <c r="AH151" s="286"/>
      <c r="AI151" s="267"/>
      <c r="AJ151" s="267"/>
      <c r="AK151" s="267"/>
      <c r="AL151" s="267"/>
      <c r="AM151" s="267"/>
      <c r="AN151" s="267"/>
      <c r="AO151" s="267"/>
      <c r="AP151" s="267"/>
      <c r="AQ151" s="267"/>
      <c r="AR151" s="267"/>
      <c r="AS151" s="267"/>
      <c r="AT151" s="264"/>
      <c r="AU151" s="267"/>
      <c r="AV151" s="270"/>
      <c r="AW151" s="267"/>
      <c r="AX151" s="268"/>
      <c r="AY151" s="268"/>
      <c r="AZ151" s="267"/>
      <c r="BA151" s="271"/>
      <c r="BB151" s="271"/>
      <c r="BC151" s="271"/>
      <c r="BD151" s="271"/>
      <c r="BE151" s="268"/>
      <c r="BF151" s="267"/>
      <c r="BG151" s="267"/>
      <c r="BH151" s="267"/>
      <c r="BI151" s="267"/>
      <c r="BJ151" s="267"/>
    </row>
    <row r="152" spans="1:62" x14ac:dyDescent="0.2">
      <c r="A152" s="498"/>
      <c r="D152"/>
      <c r="E152"/>
      <c r="F152"/>
      <c r="G152"/>
      <c r="H152"/>
      <c r="I152"/>
      <c r="J152"/>
      <c r="K152"/>
      <c r="L152"/>
      <c r="M152"/>
      <c r="N152"/>
      <c r="O152"/>
      <c r="P152"/>
      <c r="Q152"/>
      <c r="R152" s="39"/>
      <c r="S152"/>
      <c r="W152" s="130"/>
    </row>
    <row r="153" spans="1:62" x14ac:dyDescent="0.2">
      <c r="A153" s="498"/>
      <c r="D153"/>
      <c r="E153"/>
      <c r="F153"/>
      <c r="G153"/>
      <c r="H153"/>
      <c r="I153"/>
      <c r="J153"/>
      <c r="K153"/>
      <c r="L153"/>
      <c r="M153"/>
      <c r="N153"/>
      <c r="O153"/>
      <c r="P153"/>
      <c r="Q153"/>
      <c r="R153" s="39"/>
      <c r="S153"/>
      <c r="W153" s="130"/>
    </row>
    <row r="154" spans="1:62" x14ac:dyDescent="0.2">
      <c r="W154" s="130"/>
    </row>
    <row r="155" spans="1:62" x14ac:dyDescent="0.2">
      <c r="D155" s="207"/>
      <c r="E155" s="207"/>
      <c r="F155" s="207"/>
      <c r="G155" s="207"/>
      <c r="H155" s="207"/>
      <c r="I155" s="207"/>
      <c r="J155" s="207"/>
      <c r="K155" s="207"/>
      <c r="L155" s="208"/>
      <c r="M155" s="207"/>
      <c r="N155" s="207"/>
      <c r="O155" s="207"/>
      <c r="P155" s="207"/>
      <c r="Q155" s="209"/>
      <c r="R155" s="207"/>
      <c r="S155" s="209"/>
      <c r="T155" s="40"/>
      <c r="U155" s="40"/>
      <c r="V155" s="40"/>
      <c r="W155" s="40"/>
      <c r="AC155" s="15" t="s">
        <v>43</v>
      </c>
      <c r="AD155" s="202">
        <v>292670.48600000003</v>
      </c>
    </row>
  </sheetData>
  <autoFilter ref="A4:BE147" xr:uid="{00000000-0001-0000-0000-000000000000}"/>
  <customSheetViews>
    <customSheetView guid="{648EDD87-2654-4B80-BBE4-7C270B7F7285}" showPageBreaks="1" showAutoFilter="1">
      <pane xSplit="3" ySplit="4" topLeftCell="AT136" activePane="bottomRight" state="frozen"/>
      <selection pane="bottomRight" activeCell="B3" sqref="B3"/>
      <colBreaks count="10" manualBreakCount="10">
        <brk id="18" max="1048575" man="1"/>
        <brk id="63" max="1048575" man="1"/>
        <brk id="66" max="1048575" man="1"/>
        <brk id="67" max="1048575" man="1"/>
        <brk id="70" max="1048575" man="1"/>
        <brk id="73" max="1048575" man="1"/>
        <brk id="76" max="1048575" man="1"/>
        <brk id="79" max="1048575" man="1"/>
        <brk id="82" max="1048575" man="1"/>
        <brk id="92" max="1048575" man="1"/>
      </colBreaks>
      <pageMargins left="0.47244094488188981" right="0.43307086614173229" top="0.70866141732283472" bottom="0.31496062992125984" header="0.27559055118110237" footer="0.31496062992125984"/>
      <pageSetup paperSize="9" scale="80" orientation="landscape" r:id="rId1"/>
      <headerFooter alignWithMargins="0">
        <oddHeader>&amp;L&amp;"Arial CE,tučné"&amp;11Rekapitulace výsledků zpracování finančních rozvah počtu zaměstnanců a mezd</oddHeader>
        <oddFooter>Stránka &amp;P z &amp;N</oddFooter>
      </headerFooter>
      <autoFilter ref="A4:BJ147" xr:uid="{4C783772-258A-452E-AB24-4AECCC475748}"/>
    </customSheetView>
    <customSheetView guid="{7A694604-DFE4-434C-BF7B-7E97A9C037D7}" scale="90" showPageBreaks="1" showAutoFilter="1">
      <pane xSplit="3" ySplit="4" topLeftCell="AY23" activePane="bottomRight" state="frozen"/>
      <selection pane="bottomRight" activeCell="BL25" sqref="BL25"/>
      <colBreaks count="28" manualBreakCount="28">
        <brk id="19"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44" right="0.32" top="0.59055118110236227" bottom="0.56000000000000005" header="0.39370078740157483" footer="0.31496062992125984"/>
      <pageSetup paperSize="9" scale="70" orientation="landscape" r:id="rId2"/>
      <headerFooter alignWithMargins="0">
        <oddHeader>&amp;L&amp;"Arial CE,Tučné"&amp;11Vyhodnocení počtu zaměstnanců a vyplacených mezd v roce 2014, pokrytí výdajů na platy pro r. 2015 normativním rozpočtem</oddHeader>
        <oddFooter>&amp;R&amp;P / &amp;N</oddFooter>
      </headerFooter>
      <autoFilter ref="C4:BA153" xr:uid="{764695F9-A723-4080-8C20-5F77B9902625}"/>
    </customSheetView>
    <customSheetView guid="{5BD10AFD-3F28-45D2-863B-A9DD20A80976}" showPageBreaks="1" showAutoFilter="1">
      <pane xSplit="3" ySplit="4" topLeftCell="Z32" activePane="bottomRight" state="frozen"/>
      <selection pane="bottomRight" activeCell="AF53" sqref="AF53"/>
      <colBreaks count="11" manualBreakCount="11">
        <brk id="18" max="1048575" man="1"/>
        <brk id="56" max="1048575" man="1"/>
        <brk id="58" max="1048575" man="1"/>
        <brk id="61" max="1048575" man="1"/>
        <brk id="62" max="1048575" man="1"/>
        <brk id="65" max="1048575" man="1"/>
        <brk id="68" max="1048575" man="1"/>
        <brk id="71" max="1048575" man="1"/>
        <brk id="74" max="1048575" man="1"/>
        <brk id="77" max="1048575" man="1"/>
        <brk id="87" max="1048575" man="1"/>
      </colBreaks>
      <pageMargins left="0.49" right="0.45" top="0.59055118110236227" bottom="0.31496062992125984" header="0.39370078740157483" footer="0.31496062992125984"/>
      <pageSetup paperSize="9" scale="70" orientation="landscape" r:id="rId3"/>
      <headerFooter alignWithMargins="0">
        <oddHeader>&amp;L&amp;"Arial CE,tučné"&amp;11Rekapitulace výsledků zpracování finančních rozvah počtu zaměstnanců a mezd</oddHeader>
        <oddFooter>Stránka &amp;P z &amp;N</oddFooter>
      </headerFooter>
      <autoFilter ref="C4:BA153" xr:uid="{AA187C11-47F5-44F1-92D5-BD2E23EB7AD5}"/>
    </customSheetView>
    <customSheetView guid="{01C4A12D-706F-4B95-A147-3F76A993097D}" showPageBreaks="1" showAutoFilter="1">
      <pane xSplit="3" ySplit="4" topLeftCell="D86" activePane="bottomRight" state="frozen"/>
      <selection pane="bottomRight" activeCell="P100" sqref="P100"/>
      <colBreaks count="11" manualBreakCount="11">
        <brk id="18" max="1048575" man="1"/>
        <brk id="56" max="1048575" man="1"/>
        <brk id="58" max="1048575" man="1"/>
        <brk id="61" max="1048575" man="1"/>
        <brk id="62" max="1048575" man="1"/>
        <brk id="65" max="1048575" man="1"/>
        <brk id="68" max="1048575" man="1"/>
        <brk id="71" max="1048575" man="1"/>
        <brk id="74" max="1048575" man="1"/>
        <brk id="77" max="1048575" man="1"/>
        <brk id="87" max="1048575" man="1"/>
      </colBreaks>
      <pageMargins left="0.49" right="0.45" top="0.59055118110236227" bottom="0.31496062992125984" header="0.39370078740157483" footer="0.31496062992125984"/>
      <pageSetup paperSize="9" scale="70" orientation="landscape" r:id="rId4"/>
      <headerFooter alignWithMargins="0">
        <oddHeader>&amp;L&amp;"Arial CE,tučné"&amp;11Rekapitulace výsledků zpracování finančních rozvah počtu zaměstnanců a mezd</oddHeader>
        <oddFooter>Stránka &amp;P z &amp;N</oddFooter>
      </headerFooter>
      <autoFilter ref="C4:AY153" xr:uid="{972BA0FB-5000-486A-B7AE-3B2173B4A583}"/>
    </customSheetView>
    <customSheetView guid="{A87A3ECB-C430-4DA4-B55C-73046D0ABBAD}" showPageBreaks="1" showAutoFilter="1">
      <pane xSplit="3" ySplit="4" topLeftCell="L68" activePane="bottomRight" state="frozen"/>
      <selection pane="bottomRight" activeCell="Y89" sqref="Y89:Y90"/>
      <colBreaks count="11" manualBreakCount="11">
        <brk id="18" max="1048575" man="1"/>
        <brk id="56" max="1048575" man="1"/>
        <brk id="58" max="1048575" man="1"/>
        <brk id="61" max="1048575" man="1"/>
        <brk id="62" max="1048575" man="1"/>
        <brk id="65" max="1048575" man="1"/>
        <brk id="68" max="1048575" man="1"/>
        <brk id="71" max="1048575" man="1"/>
        <brk id="74" max="1048575" man="1"/>
        <brk id="77" max="1048575" man="1"/>
        <brk id="87" max="1048575" man="1"/>
      </colBreaks>
      <pageMargins left="0.49" right="0.45" top="0.59055118110236227" bottom="0.31496062992125984" header="0.39370078740157483" footer="0.31496062992125984"/>
      <pageSetup paperSize="9" scale="70" orientation="landscape" r:id="rId5"/>
      <headerFooter alignWithMargins="0">
        <oddHeader>&amp;L&amp;"Arial CE,tučné"&amp;11Rekapitulace výsledků zpracování finančních rozvah počtu zaměstnanců a mezd</oddHeader>
        <oddFooter>Stránka &amp;P z &amp;N</oddFooter>
      </headerFooter>
      <autoFilter ref="C4:AY153" xr:uid="{17D170DA-A5B5-486D-8E1F-5647A9900B65}"/>
    </customSheetView>
    <customSheetView guid="{0B96E24D-B6C1-4EBE-A0B1-F83E680D491E}" showPageBreaks="1" showAutoFilter="1">
      <pane xSplit="3" ySplit="4" topLeftCell="D131" activePane="bottomRight" state="frozen"/>
      <selection pane="bottomRight" activeCell="L141" sqref="L141"/>
      <colBreaks count="11" manualBreakCount="11">
        <brk id="18" max="1048575" man="1"/>
        <brk id="56" max="1048575" man="1"/>
        <brk id="58" max="1048575" man="1"/>
        <brk id="61" max="1048575" man="1"/>
        <brk id="62" max="1048575" man="1"/>
        <brk id="65" max="1048575" man="1"/>
        <brk id="68" max="1048575" man="1"/>
        <brk id="71" max="1048575" man="1"/>
        <brk id="74" max="1048575" man="1"/>
        <brk id="77" max="1048575" man="1"/>
        <brk id="87" max="1048575" man="1"/>
      </colBreaks>
      <pageMargins left="0.49" right="0.45" top="0.59055118110236227" bottom="0.31496062992125984" header="0.39370078740157483" footer="0.31496062992125984"/>
      <pageSetup paperSize="9" scale="70" orientation="landscape" r:id="rId6"/>
      <headerFooter alignWithMargins="0">
        <oddHeader>&amp;L&amp;"Arial CE,tučné"&amp;11Rekapitulace výsledků zpracování finančních rozvah počtu zaměstnanců a mezd</oddHeader>
        <oddFooter>Stránka &amp;P z &amp;N</oddFooter>
      </headerFooter>
      <autoFilter ref="C4:AY153" xr:uid="{E3DB0FEA-41E7-4C34-B4BF-57626C26EBB1}"/>
    </customSheetView>
    <customSheetView guid="{D6DB05B1-397F-4DFD-8DE6-12D29C310C44}" scale="95" showPageBreaks="1" showAutoFilter="1" hiddenColumns="1">
      <pane xSplit="3" ySplit="4" topLeftCell="BA155" activePane="bottomRight" state="frozen"/>
      <selection pane="bottomRight" activeCell="BH180" sqref="BH180"/>
      <colBreaks count="29" manualBreakCount="29">
        <brk id="19" max="1048575" man="1"/>
        <brk id="20" max="1048575" man="1"/>
        <brk id="34" max="1048575" man="1"/>
        <brk id="46" max="1048575" man="1"/>
        <brk id="65" max="1048575" man="1"/>
        <brk id="69" max="1048575" man="1"/>
        <brk id="78" max="1048575" man="1"/>
        <brk id="87" max="1048575" man="1"/>
        <brk id="90" max="1048575" man="1"/>
        <brk id="93" max="1048575" man="1"/>
        <brk id="96" max="1048575" man="1"/>
        <brk id="99" max="1048575" man="1"/>
        <brk id="102" max="1048575" man="1"/>
        <brk id="104" max="1048575" man="1"/>
        <brk id="105" max="1048575" man="1"/>
        <brk id="107" max="1048575" man="1"/>
        <brk id="109" max="1048575" man="1"/>
        <brk id="111" max="1048575" man="1"/>
        <brk id="113" max="1048575" man="1"/>
        <brk id="115" max="1048575" man="1"/>
        <brk id="118" max="1048575" man="1"/>
        <brk id="121" max="1048575" man="1"/>
        <brk id="122" max="1048575" man="1"/>
        <brk id="125" max="1048575" man="1"/>
        <brk id="128" max="1048575" man="1"/>
        <brk id="131" max="1048575" man="1"/>
        <brk id="134" max="1048575" man="1"/>
        <brk id="137" max="1048575" man="1"/>
        <brk id="147" max="1048575" man="1"/>
      </colBreaks>
      <pageMargins left="0.78740157480314965" right="0.55118110236220474" top="0.59055118110236227" bottom="0.31496062992125984" header="0.39370078740157483" footer="0.31496062992125984"/>
      <pageSetup paperSize="9" scale="70" orientation="landscape" r:id="rId7"/>
      <headerFooter alignWithMargins="0">
        <oddHeader>&amp;L&amp;"Arial CE,tučné"&amp;11Rekapitulace výsledků zpracování finančních rozvah počtu zaměstnanců a mezd</oddHeader>
        <oddFooter>Stránka &amp;P z &amp;N</oddFooter>
      </headerFooter>
      <autoFilter ref="C4:BJ179" xr:uid="{7F2CEED6-1409-4AE4-B1AF-B726CB4C0805}"/>
    </customSheetView>
    <customSheetView guid="{CC19F704-C7A3-4D0D-B65E-971BF5D6AF9C}" scale="90" showPageBreaks="1" showAutoFilter="1">
      <pane xSplit="3" ySplit="4" topLeftCell="AI71" activePane="bottomRight" state="frozen"/>
      <selection pane="bottomRight" activeCell="BC81" sqref="BC81"/>
      <colBreaks count="29" manualBreakCount="29">
        <brk id="19" max="1048575" man="1"/>
        <brk id="20"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78740157480314965" right="0.55118110236220474" top="0.59055118110236227" bottom="0.31496062992125984" header="0.39370078740157483" footer="0.31496062992125984"/>
      <pageSetup paperSize="9" scale="70" orientation="landscape" r:id="rId8"/>
      <headerFooter alignWithMargins="0">
        <oddHeader>&amp;L&amp;"Arial CE,tučné"&amp;11Rekapitulace výsledků zpracování finančních rozvah počtu zaměstnanců a mezd</oddHeader>
        <oddFooter>Stránka &amp;P z &amp;N</oddFooter>
      </headerFooter>
      <autoFilter ref="C4:BJ179" xr:uid="{31DDCE18-B066-4988-8048-BDA356FE9970}"/>
    </customSheetView>
    <customSheetView guid="{5FC9C78E-5B53-4558-848D-02C7639ADF8F}" scale="95" showPageBreaks="1" fitToPage="1" printArea="1" showAutoFilter="1">
      <pane xSplit="3" ySplit="4" topLeftCell="D5" activePane="bottomRight" state="frozen"/>
      <selection pane="bottomRight" activeCell="D5" sqref="D5:Q31"/>
      <colBreaks count="28" manualBreakCount="28">
        <brk id="23" max="1048575" man="1"/>
        <brk id="24" max="1048575" man="1"/>
        <brk id="29" max="1048575" man="1"/>
        <brk id="59" max="1048575" man="1"/>
        <brk id="64" max="1048575" man="1"/>
        <brk id="74" max="1048575" man="1"/>
        <brk id="83" max="1048575" man="1"/>
        <brk id="86" max="1048575" man="1"/>
        <brk id="89" max="1048575" man="1"/>
        <brk id="92" max="1048575" man="1"/>
        <brk id="95" max="1048575" man="1"/>
        <brk id="98" max="1048575" man="1"/>
        <brk id="100" max="1048575" man="1"/>
        <brk id="101" max="1048575" man="1"/>
        <brk id="103" max="1048575" man="1"/>
        <brk id="105" max="1048575" man="1"/>
        <brk id="107" max="1048575" man="1"/>
        <brk id="109" max="1048575" man="1"/>
        <brk id="111" max="1048575" man="1"/>
        <brk id="114" max="1048575" man="1"/>
        <brk id="117" max="1048575" man="1"/>
        <brk id="118" max="1048575" man="1"/>
        <brk id="121" max="1048575" man="1"/>
        <brk id="124" max="1048575" man="1"/>
        <brk id="127" max="1048575" man="1"/>
        <brk id="130" max="1048575" man="1"/>
        <brk id="133" max="1048575" man="1"/>
        <brk id="143" max="1048575" man="1"/>
      </colBreaks>
      <pageMargins left="0.78740157480314965" right="0.55118110236220474" top="0.59055118110236227" bottom="0.31496062992125984" header="0.39370078740157483" footer="0.31496062992125984"/>
      <pageSetup paperSize="9" scale="19" orientation="landscape" r:id="rId9"/>
      <headerFooter alignWithMargins="0">
        <oddHeader>&amp;L&amp;"Arial CE,tučné"&amp;11Rekapitulace výsledků zpracování finančních rozvah počtu zaměstnanců a mezd</oddHeader>
        <oddFooter>Stránka &amp;P z &amp;N</oddFooter>
      </headerFooter>
      <autoFilter ref="C4:BG183" xr:uid="{8DAAC87B-EDF6-47C1-AB0B-A04EE5F0D580}"/>
    </customSheetView>
    <customSheetView guid="{F58E96A6-7FE1-4D44-A1BA-5CC1A0899A23}" showPageBreaks="1" fitToPage="1" topLeftCell="B1">
      <pane xSplit="1" ySplit="3" topLeftCell="AX91" activePane="bottomRight" state="frozenSplit"/>
      <selection pane="bottomRight" activeCell="AG166" sqref="AG166"/>
      <colBreaks count="33" manualBreakCount="33">
        <brk id="8" max="1048575" man="1"/>
        <brk id="14" max="1048575" man="1"/>
        <brk id="23" max="1048575" man="1"/>
        <brk id="29" max="1048575" man="1"/>
        <brk id="36" max="1048575" man="1"/>
        <brk id="37" max="1048575" man="1"/>
        <brk id="45" max="1048575" man="1"/>
        <brk id="47" max="1048575" man="1"/>
        <brk id="48" max="1048575" man="1"/>
        <brk id="49" max="1048575" man="1"/>
        <brk id="51" max="1048575" man="1"/>
        <brk id="59" max="1048575" man="1"/>
        <brk id="66" max="1048575" man="1"/>
        <brk id="77" max="1048575" man="1"/>
        <brk id="80" max="1048575" man="1"/>
        <brk id="81" max="1048575" man="1"/>
        <brk id="91" max="1048575" man="1"/>
        <brk id="94" max="1048575" man="1"/>
        <brk id="95" max="1048575" man="1"/>
        <brk id="96" max="1048575" man="1"/>
        <brk id="97" max="1048575" man="1"/>
        <brk id="98" max="1048575" man="1"/>
        <brk id="99" max="1048575" man="1"/>
        <brk id="100" max="1048575" man="1"/>
        <brk id="106" max="1048575" man="1"/>
        <brk id="108" max="1048575" man="1"/>
        <brk id="110" max="1048575" man="1"/>
        <brk id="117" max="1048575" man="1"/>
        <brk id="124" max="1048575" man="1"/>
        <brk id="126" max="1048575" man="1"/>
        <brk id="133" max="1048575" man="1"/>
        <brk id="140" max="1048575" man="1"/>
        <brk id="142" max="1048575" man="1"/>
      </colBreaks>
      <pageMargins left="0.78740157480314965" right="0.55118110236220474" top="0.6692913385826772" bottom="0.47244094488188981" header="0.47244094488188981" footer="0.31496062992125984"/>
      <pageSetup paperSize="9" scale="10" orientation="portrait" r:id="rId10"/>
      <headerFooter alignWithMargins="0">
        <oddHeader>&amp;L&amp;"Arial CE,tučné"&amp;11Rekapitulace výsledků zpracování finančních rozvah počtu zaměstnanců a mezd</oddHeader>
        <oddFooter>Stránka &amp;P z &amp;N</oddFooter>
      </headerFooter>
    </customSheetView>
    <customSheetView guid="{457267F0-EEA0-4644-991E-A27CA2C23373}" scale="110" showAutoFilter="1">
      <pane xSplit="3" ySplit="4" topLeftCell="M101" activePane="bottomRight" state="frozen"/>
      <selection pane="bottomRight" activeCell="O1" sqref="O1:AF65536"/>
      <colBreaks count="24" manualBreakCount="24">
        <brk id="8" max="1048575" man="1"/>
        <brk id="18" max="1048575" man="1"/>
        <brk id="19" max="1048575" man="1"/>
        <brk id="20" max="1048575" man="1"/>
        <brk id="31" max="1048575" man="1"/>
        <brk id="45" max="1048575" man="1"/>
        <brk id="59" max="1048575" man="1"/>
        <brk id="61" max="1048575" man="1"/>
        <brk id="66" max="1048575" man="1"/>
        <brk id="67" max="1048575" man="1"/>
        <brk id="68" max="1048575" man="1"/>
        <brk id="73" max="1048575" man="1"/>
        <brk id="87" max="1048575" man="1"/>
        <brk id="88" max="1048575" man="1"/>
        <brk id="89" max="1048575" man="1"/>
        <brk id="99" max="1048575" man="1"/>
        <brk id="104" max="1048575" man="1"/>
        <brk id="110" max="1048575" man="1"/>
        <brk id="116" max="1048575" man="1"/>
        <brk id="118" max="1048575" man="1"/>
        <brk id="120" max="1048575" man="1"/>
        <brk id="127" max="1048575" man="1"/>
        <brk id="136" max="1048575" man="1"/>
        <brk id="152" max="1048575" man="1"/>
      </colBreaks>
      <pageMargins left="0.78740157480314965" right="0.55118110236220474" top="0.6692913385826772" bottom="0.55000000000000004" header="0.47244094488188981" footer="0.31496062992125984"/>
      <pageSetup paperSize="9" scale="75" orientation="landscape" r:id="rId11"/>
      <headerFooter alignWithMargins="0">
        <oddHeader>&amp;L&amp;"Arial CE,tučné"&amp;11Rekapitulace výsledků zpracování finančních rozvah počtu zaměstnanců a mezd</oddHeader>
        <oddFooter>Stránka &amp;P z &amp;N</oddFooter>
      </headerFooter>
      <autoFilter ref="B1:E1" xr:uid="{B4CDB560-0C66-4AA2-9F24-C22FE0036E7E}"/>
    </customSheetView>
    <customSheetView guid="{42C77DEA-95AC-4A20-8DF3-B83B09926CE9}" scale="125" showPageBreaks="1" fitToPage="1" showRuler="0">
      <pane xSplit="2" ySplit="4" topLeftCell="BG29" activePane="bottomRight" state="frozen"/>
      <selection pane="bottomRight" activeCell="BS29" sqref="BS29"/>
      <colBreaks count="9" manualBreakCount="9">
        <brk id="14" max="1048575" man="1"/>
        <brk id="29" max="1048575" man="1"/>
        <brk id="46" max="1048575" man="1"/>
        <brk id="47" max="1048575" man="1"/>
        <brk id="48" max="1048575" man="1"/>
        <brk id="50" max="1048575" man="1"/>
        <brk id="65" max="1048575" man="1"/>
        <brk id="107" max="1048575" man="1"/>
        <brk id="109" max="1048575" man="1"/>
      </colBreaks>
      <pageMargins left="0.41" right="0.54" top="0.67" bottom="0.47" header="0.46" footer="0.3"/>
      <pageSetup paperSize="9" scale="10" orientation="portrait" r:id="rId12"/>
      <headerFooter alignWithMargins="0">
        <oddHeader>&amp;L&amp;"Arial CE,tučné"&amp;11Rekapitulace výsledků zpracování finančních rozvah počtu zaměstnanců a mezd</oddHeader>
        <oddFooter>Stránka &amp;P z &amp;N</oddFooter>
      </headerFooter>
    </customSheetView>
    <customSheetView guid="{F3D1AC9C-FE0D-438A-88AC-8D3A8FAAA497}" scale="125" showPageBreaks="1" fitToPage="1" showAutoFilter="1" hiddenColumns="1" showRuler="0">
      <pane xSplit="2" ySplit="4" topLeftCell="BS17" activePane="bottomRight" state="frozen"/>
      <selection pane="bottomRight" activeCell="BS6" sqref="BS6"/>
      <colBreaks count="13" manualBreakCount="13">
        <brk id="10" max="1048575" man="1"/>
        <brk id="14" max="1048575" man="1"/>
        <brk id="24" max="1048575" man="1"/>
        <brk id="29" max="1048575" man="1"/>
        <brk id="38" max="1048575" man="1"/>
        <brk id="46" max="1048575" man="1"/>
        <brk id="47" max="1048575" man="1"/>
        <brk id="48" max="1048575" man="1"/>
        <brk id="50" max="1048575" man="1"/>
        <brk id="65" max="1048575" man="1"/>
        <brk id="108" max="1048575" man="1"/>
        <brk id="113" max="1048575" man="1"/>
        <brk id="121" max="1048575" man="1"/>
      </colBreaks>
      <pageMargins left="0.2" right="0.54" top="0.27" bottom="0.17" header="0.17" footer="0.16"/>
      <pageSetup paperSize="9" scale="11" orientation="portrait" r:id="rId13"/>
      <headerFooter alignWithMargins="0">
        <oddHeader>&amp;L&amp;"Arial CE,tučné"&amp;11Rekapitulace výsledků zpracování finančních rozvah počtu zaměstnanců a mezd</oddHeader>
        <oddFooter>Stránka &amp;P z &amp;N</oddFooter>
      </headerFooter>
      <autoFilter ref="B1:CV1" xr:uid="{9B60CAF3-28FD-49A5-8903-913B0502F0F2}"/>
    </customSheetView>
    <customSheetView guid="{1D888E37-2224-47B8-BBCA-8AE3DB477E24}" showPageBreaks="1" fitToPage="1" showRuler="0">
      <pane xSplit="2" ySplit="4" topLeftCell="CI96" activePane="bottomRight" state="frozen"/>
      <selection pane="bottomRight" activeCell="CE102" sqref="CE102"/>
      <colBreaks count="6" manualBreakCount="6">
        <brk id="30" max="1048575" man="1"/>
        <brk id="32" max="1048575" man="1"/>
        <brk id="55" max="1048575" man="1"/>
        <brk id="73" max="1048575" man="1"/>
        <brk id="106" max="1048575" man="1"/>
        <brk id="114" max="1048575" man="1"/>
      </colBreaks>
      <pageMargins left="0" right="0" top="0" bottom="0" header="0.47244094488188981" footer="0.31496062992125984"/>
      <pageSetup paperSize="9" scale="10" orientation="portrait" r:id="rId14"/>
      <headerFooter alignWithMargins="0">
        <oddHeader>&amp;L&amp;"Arial CE,tučné"&amp;11Rekapitulace výsledků zpracování finančních rozvah počtu zaměstnanců a mezd</oddHeader>
        <oddFooter>Stránka &amp;P z &amp;N</oddFooter>
      </headerFooter>
    </customSheetView>
    <customSheetView guid="{B45F1B8F-13AA-4970-BA9A-C39B2F8FFA63}" scale="85" showPageBreaks="1" showAutoFilter="1" showRuler="0">
      <pane xSplit="2" ySplit="4" topLeftCell="CD5" activePane="bottomRight" state="frozen"/>
      <selection pane="bottomRight" activeCell="CT4" sqref="CT4"/>
      <colBreaks count="5" manualBreakCount="5">
        <brk id="29" max="1048575" man="1"/>
        <brk id="31" max="1048575" man="1"/>
        <brk id="54" max="1048575" man="1"/>
        <brk id="72" max="1048575" man="1"/>
        <brk id="105" max="1048575" man="1"/>
      </colBreaks>
      <pageMargins left="0" right="0" top="0" bottom="0" header="0.47244094488188981" footer="0.31496062992125984"/>
      <pageSetup paperSize="9" scale="50" orientation="landscape" r:id="rId15"/>
      <headerFooter alignWithMargins="0">
        <oddHeader>&amp;L&amp;"Arial CE,tučné"&amp;11Rekapitulace výsledků zpracování finančních rozvah počtu zaměstnanců a mezd</oddHeader>
        <oddFooter>Stránka &amp;P z &amp;N</oddFooter>
      </headerFooter>
      <autoFilter ref="B1:O1" xr:uid="{EA1E06C2-3436-4925-A9F2-ABCE8175D2E2}"/>
    </customSheetView>
    <customSheetView guid="{B2D20EA2-AB1E-474D-9FDB-B8A61C912297}" showPageBreaks="1" showRuler="0">
      <pane xSplit="2" ySplit="4" topLeftCell="CJ37" activePane="bottomRight" state="frozen"/>
      <selection pane="bottomRight" activeCell="CP38" sqref="CP38"/>
      <colBreaks count="15" manualBreakCount="15">
        <brk id="13" max="1048575" man="1"/>
        <brk id="16" max="1048575" man="1"/>
        <brk id="18" max="1048575" man="1"/>
        <brk id="31" max="1048575" man="1"/>
        <brk id="45" max="1048575" man="1"/>
        <brk id="59" max="1048575" man="1"/>
        <brk id="61" max="1048575" man="1"/>
        <brk id="62" max="1048575" man="1"/>
        <brk id="76" max="1048575" man="1"/>
        <brk id="78" max="1048575" man="1"/>
        <brk id="93" max="1048575" man="1"/>
        <brk id="94" max="1048575" man="1"/>
        <brk id="106" max="1048575" man="1"/>
        <brk id="110" max="1048575" man="1"/>
        <brk id="123" max="1048575" man="1"/>
      </colBreaks>
      <pageMargins left="0.41" right="0.23" top="0.67" bottom="0.47" header="0.46" footer="0.3"/>
      <pageSetup paperSize="9" scale="90" orientation="landscape" r:id="rId16"/>
      <headerFooter alignWithMargins="0">
        <oddHeader>&amp;L&amp;"Arial CE,tučné"&amp;11Rekapitulace výsledků zpracování finančních rozvah počtu zaměstnanců a mezd</oddHeader>
        <oddFooter>Stránka &amp;P z &amp;N</oddFooter>
      </headerFooter>
    </customSheetView>
    <customSheetView guid="{5C56AF04-5BD7-11D7-A5C2-B622CBA17847}" scale="75" showPageBreaks="1" showRuler="0">
      <pane xSplit="2" ySplit="4" topLeftCell="C5" activePane="bottomRight" state="frozen"/>
      <selection pane="bottomRight" activeCell="E1" sqref="E1"/>
      <colBreaks count="4" manualBreakCount="4">
        <brk id="18" max="1048575" man="1"/>
        <brk id="31" max="1048575" man="1"/>
        <brk id="45" max="1048575" man="1"/>
        <brk id="62" max="1048575" man="1"/>
      </colBreaks>
      <pageMargins left="0.41" right="0.54" top="0.67" bottom="0.47" header="0.46" footer="0.3"/>
      <pageSetup paperSize="9" scale="90" orientation="landscape" r:id="rId17"/>
      <headerFooter alignWithMargins="0">
        <oddHeader>&amp;L&amp;"Arial CE,tučné"&amp;11Rekapitulace výsledků zpracování finančních rozvah počtu zaměstnanců a mezd</oddHeader>
        <oddFooter>Stránka &amp;P z &amp;N</oddFooter>
      </headerFooter>
    </customSheetView>
    <customSheetView guid="{186A3392-E96B-4857-95EE-E26001ED6B85}" scale="85" showPageBreaks="1" showRuler="0">
      <pane xSplit="2" ySplit="4" topLeftCell="C123" activePane="bottomRight" state="frozen"/>
      <selection pane="bottomRight" activeCell="C134" sqref="C134"/>
      <colBreaks count="4" manualBreakCount="4">
        <brk id="18" max="1048575" man="1"/>
        <brk id="31" max="1048575" man="1"/>
        <brk id="47" max="1048575" man="1"/>
        <brk id="63" max="1048575" man="1"/>
      </colBreaks>
      <pageMargins left="0.41" right="0.54" top="0.67" bottom="0.47" header="0.46" footer="0.3"/>
      <pageSetup paperSize="9" scale="90" orientation="landscape" r:id="rId18"/>
      <headerFooter alignWithMargins="0">
        <oddHeader>&amp;L&amp;"Arial CE,tučné"&amp;11Rekapitulace výsledků zpracování finančních rozvah počtu zaměstnanců a mezd</oddHeader>
        <oddFooter>Stránka &amp;P z &amp;N</oddFooter>
      </headerFooter>
    </customSheetView>
    <customSheetView guid="{20607AA2-6209-48E5-800E-CE55AB9B3BBF}" showPageBreaks="1" showRuler="0">
      <pane xSplit="2" ySplit="4" topLeftCell="AO91" activePane="bottomRight" state="frozen"/>
      <selection pane="bottomRight" activeCell="AV110" sqref="AV110"/>
      <colBreaks count="4" manualBreakCount="4">
        <brk id="18" max="1048575" man="1"/>
        <brk id="31" max="1048575" man="1"/>
        <brk id="45" max="1048575" man="1"/>
        <brk id="59" max="1048575" man="1"/>
      </colBreaks>
      <pageMargins left="0.39370078740157483" right="0.55118110236220474" top="0.6692913385826772" bottom="0.47244094488188981" header="0.47244094488188981" footer="0.31496062992125984"/>
      <pageSetup paperSize="9" scale="90" orientation="landscape" r:id="rId19"/>
      <headerFooter alignWithMargins="0">
        <oddHeader>&amp;L&amp;"Arial CE,tučné"&amp;11Rekapitulace výsledků zpracování finančních rozvah počtu zaměstnanců a mezd</oddHeader>
        <oddFooter>Stránka &amp;P z &amp;N</oddFooter>
      </headerFooter>
    </customSheetView>
    <customSheetView guid="{472D8D96-9E0B-48AA-8BD5-80586558172E}" showPageBreaks="1" fitToPage="1" showRuler="0">
      <pane xSplit="2" ySplit="4" topLeftCell="BK81" activePane="bottomRight" state="frozen"/>
      <selection pane="bottomRight" activeCell="BQ86" sqref="BQ86"/>
      <colBreaks count="11" manualBreakCount="11">
        <brk id="13" max="1048575" man="1"/>
        <brk id="15" max="1048575" man="1"/>
        <brk id="18" max="1048575" man="1"/>
        <brk id="31" max="1048575" man="1"/>
        <brk id="45" max="1048575" man="1"/>
        <brk id="61" max="1048575" man="1"/>
        <brk id="62" max="1048575" man="1"/>
        <brk id="65" max="1048575" man="1"/>
        <brk id="67" max="1048575" man="1"/>
        <brk id="78" max="1048575" man="1"/>
        <brk id="102" max="1048575" man="1"/>
      </colBreaks>
      <pageMargins left="0" right="0" top="0" bottom="0" header="0" footer="0"/>
      <pageSetup paperSize="9" scale="50" fitToWidth="3" fitToHeight="3" orientation="landscape" r:id="rId20"/>
      <headerFooter alignWithMargins="0">
        <oddHeader>&amp;L&amp;"Arial CE,tučné"&amp;11Rekapitulace výsledků zpracování finančních rozvah počtu zaměstnanců a mezd</oddHeader>
        <oddFooter>Stránka &amp;P z &amp;N</oddFooter>
      </headerFooter>
    </customSheetView>
    <customSheetView guid="{4F6545A6-568C-4395-A38E-00A03A6331A8}" showPageBreaks="1" fitToPage="1" showRuler="0">
      <pane xSplit="2" ySplit="4" topLeftCell="CI120" activePane="bottomRight" state="frozen"/>
      <selection pane="bottomRight" activeCell="CS133" sqref="CS133"/>
      <colBreaks count="11" manualBreakCount="11">
        <brk id="18" max="1048575" man="1"/>
        <brk id="32" max="1048575" man="1"/>
        <brk id="46" max="1048575" man="1"/>
        <brk id="47" max="1048575" man="1"/>
        <brk id="48" max="1048575" man="1"/>
        <brk id="49" max="1048575" man="1"/>
        <brk id="61" max="1048575" man="1"/>
        <brk id="80" max="1048575" man="1"/>
        <brk id="99" max="1048575" man="1"/>
        <brk id="100" max="1048575" man="1"/>
        <brk id="114" max="1048575" man="1"/>
      </colBreaks>
      <pageMargins left="0.17" right="0" top="0.6692913385826772" bottom="0.59055118110236227" header="0.47244094488188981" footer="0.31496062992125984"/>
      <pageSetup paperSize="9" scale="15" fitToHeight="2" orientation="landscape" r:id="rId21"/>
      <headerFooter alignWithMargins="0">
        <oddHeader>&amp;L&amp;"Arial CE,tučné"&amp;11Rekapitulace výsledků zpracování finančních rozvah počtu zaměstnanců a mezd</oddHeader>
        <oddFooter>Stránka &amp;P z &amp;N</oddFooter>
      </headerFooter>
    </customSheetView>
    <customSheetView guid="{16DB59CC-AD35-46AF-86E6-9754EC16E66C}" scale="85" showPageBreaks="1" fitToPage="1" showRuler="0">
      <pane xSplit="2" ySplit="4" topLeftCell="CA110" activePane="bottomRight" state="frozen"/>
      <selection pane="bottomRight" activeCell="CO35" sqref="CO35"/>
      <colBreaks count="7" manualBreakCount="7">
        <brk id="71" max="1048575" man="1"/>
        <brk id="72" max="1048575" man="1"/>
        <brk id="87" max="1048575" man="1"/>
        <brk id="100" max="1048575" man="1"/>
        <brk id="105" max="1048575" man="1"/>
        <brk id="111" max="1048575" man="1"/>
        <brk id="113" max="1048575" man="1"/>
      </colBreaks>
      <pageMargins left="0" right="0" top="0.51181102362204722" bottom="0" header="0.27559055118110237" footer="0"/>
      <pageSetup paperSize="9" scale="15" orientation="landscape" r:id="rId22"/>
      <headerFooter alignWithMargins="0">
        <oddHeader>&amp;L&amp;"Arial CE,tučné"&amp;11Rekapitulace výsledků zpracování finančních rozvah počtu zaměstnanců a mezd</oddHeader>
      </headerFooter>
    </customSheetView>
    <customSheetView guid="{0D75C6D6-0D23-4498-AFA9-F81199E1F510}" scale="125" showPageBreaks="1" fitToPage="1" showRuler="0">
      <pane xSplit="2" ySplit="4" topLeftCell="BU95" activePane="bottomRight" state="frozen"/>
      <selection pane="bottomRight" activeCell="BV102" sqref="BV102"/>
      <colBreaks count="12" manualBreakCount="12">
        <brk id="10" max="1048575" man="1"/>
        <brk id="14" max="1048575" man="1"/>
        <brk id="24" max="1048575" man="1"/>
        <brk id="29" max="1048575" man="1"/>
        <brk id="42" max="1048575" man="1"/>
        <brk id="46" max="1048575" man="1"/>
        <brk id="47" max="1048575" man="1"/>
        <brk id="48" max="1048575" man="1"/>
        <brk id="50" max="1048575" man="1"/>
        <brk id="65" max="1048575" man="1"/>
        <brk id="107" max="1048575" man="1"/>
        <brk id="108" max="1048575" man="1"/>
      </colBreaks>
      <pageMargins left="0.41" right="0.54" top="0.67" bottom="0.47" header="0.46" footer="0.3"/>
      <pageSetup paperSize="9" scale="10" orientation="portrait" r:id="rId23"/>
      <headerFooter alignWithMargins="0">
        <oddHeader>&amp;L&amp;"Arial CE,tučné"&amp;11Rekapitulace výsledků zpracování finančních rozvah počtu zaměstnanců a mezd</oddHeader>
        <oddFooter>Stránka &amp;P z &amp;N</oddFooter>
      </headerFooter>
    </customSheetView>
    <customSheetView guid="{9FDDAA86-AF96-4D9B-BEAF-E6D32D874E90}" scale="80" showPageBreaks="1" filter="1" showAutoFilter="1" hiddenColumns="1" showRuler="0">
      <pane xSplit="2" ySplit="4" topLeftCell="BJ5" activePane="bottomRight" state="frozen"/>
      <selection pane="bottomRight" activeCell="BQ12" sqref="BQ12"/>
      <colBreaks count="24" manualBreakCount="24">
        <brk id="8" max="1048575" man="1"/>
        <brk id="14" max="1048575" man="1"/>
        <brk id="23" max="1048575" man="1"/>
        <brk id="29" max="1048575" man="1"/>
        <brk id="36" max="1048575" man="1"/>
        <brk id="44" max="1048575" man="1"/>
        <brk id="46" max="1048575" man="1"/>
        <brk id="47" max="1048575" man="1"/>
        <brk id="48" max="1048575" man="1"/>
        <brk id="50" max="1048575" man="1"/>
        <brk id="58" max="1048575" man="1"/>
        <brk id="65" max="1048575" man="1"/>
        <brk id="76" max="1048575" man="1"/>
        <brk id="79" max="1048575" man="1"/>
        <brk id="80" max="1048575" man="1"/>
        <brk id="90" max="1048575" man="1"/>
        <brk id="93" max="1048575" man="1"/>
        <brk id="99" max="1048575" man="1"/>
        <brk id="105" max="1048575" man="1"/>
        <brk id="107" max="1048575" man="1"/>
        <brk id="109" max="1048575" man="1"/>
        <brk id="116" max="1048575" man="1"/>
        <brk id="125" max="1048575" man="1"/>
        <brk id="141" max="1048575" man="1"/>
      </colBreaks>
      <pageMargins left="0.77" right="0.54" top="0.67" bottom="0.47" header="0.46" footer="0.3"/>
      <pageSetup paperSize="9" scale="90" orientation="portrait" r:id="rId24"/>
      <headerFooter alignWithMargins="0">
        <oddHeader>&amp;L&amp;"Arial CE,tučné"&amp;11Rekapitulace výsledků zpracování finančních rozvah počtu zaměstnanců a mezd</oddHeader>
        <oddFooter>Stránka &amp;P z &amp;N</oddFooter>
      </headerFooter>
      <autoFilter ref="B1:G1" xr:uid="{2CB0EF2E-BAE5-412E-AC5C-BCF1C8BF5E89}">
        <filterColumn colId="5">
          <customFilters and="1">
            <customFilter operator="notEqual" val=" "/>
          </customFilters>
        </filterColumn>
      </autoFilter>
    </customSheetView>
    <customSheetView guid="{73A9278F-ACD2-46CC-90F0-5FE6E8646A78}" scale="80" showPageBreaks="1" showAutoFilter="1" hiddenColumns="1">
      <pane xSplit="3" ySplit="4" topLeftCell="AV5" activePane="bottomRight" state="frozen"/>
      <selection pane="bottomRight" activeCell="BD25" sqref="BD25"/>
      <colBreaks count="26" manualBreakCount="26">
        <brk id="10" max="1048575" man="1"/>
        <brk id="11" max="1048575" man="1"/>
        <brk id="15" max="1048575" man="1"/>
        <brk id="25" max="1048575" man="1"/>
        <brk id="30" max="1048575" man="1"/>
        <brk id="38" max="1048575" man="1"/>
        <brk id="39" max="1048575" man="1"/>
        <brk id="47" max="1048575" man="1"/>
        <brk id="48" max="1048575" man="1"/>
        <brk id="49" max="1048575" man="1"/>
        <brk id="51" max="1048575" man="1"/>
        <brk id="59" max="1048575" man="1"/>
        <brk id="60" max="1048575" man="1"/>
        <brk id="67" max="1048575" man="1"/>
        <brk id="76" max="1048575" man="1"/>
        <brk id="84" max="1048575" man="1"/>
        <brk id="93" max="1048575" man="1"/>
        <brk id="102" max="1048575" man="1"/>
        <brk id="105" max="1048575" man="1"/>
        <brk id="110" max="1048575" man="1"/>
        <brk id="113" max="1048575" man="1"/>
        <brk id="122" max="1048575" man="1"/>
        <brk id="131" max="1048575" man="1"/>
        <brk id="140" max="1048575" man="1"/>
        <brk id="149" max="1048575" man="1"/>
        <brk id="158" max="1048575" man="1"/>
      </colBreaks>
      <pageMargins left="0.41" right="0.54" top="0.67" bottom="0.47" header="0.46" footer="0.3"/>
      <pageSetup paperSize="9" scale="80" orientation="portrait" r:id="rId25"/>
      <headerFooter alignWithMargins="0">
        <oddHeader>&amp;L&amp;"Arial CE,tučné"&amp;11Rekapitulace výsledků zpracování finančních rozvah počtu zaměstnanců a mezd</oddHeader>
        <oddFooter>Stránka &amp;P z &amp;N</oddFooter>
      </headerFooter>
      <autoFilter ref="B1:BA1" xr:uid="{00F8FFA4-A081-45EF-8225-8C37FAE35FFE}"/>
    </customSheetView>
    <customSheetView guid="{C912630A-CE1E-43BF-93A5-907EB893AE9F}" showPageBreaks="1" fitToPage="1">
      <pane xSplit="3" ySplit="4" topLeftCell="BY96" activePane="bottomRight" state="frozen"/>
      <selection pane="bottomRight" activeCell="B119" sqref="B119:B120"/>
      <pageMargins left="0" right="0" top="0" bottom="0" header="0" footer="0"/>
      <pageSetup paperSize="9" scale="10" fitToHeight="2" orientation="portrait" r:id="rId26"/>
      <headerFooter alignWithMargins="0">
        <oddHeader>&amp;L&amp;"Arial CE,tučné"&amp;11Rekapitulace výsledků zpracování finančních rozvah počtu zaměstnanců a mezd</oddHeader>
        <oddFooter>Stránka &amp;P z &amp;N</oddFooter>
      </headerFooter>
    </customSheetView>
    <customSheetView guid="{DBB9E3DD-A798-4BA6-86CB-62C7654AF7C2}" scale="80" showPageBreaks="1" showAutoFilter="1">
      <pane xSplit="3" ySplit="4" topLeftCell="P91" activePane="bottomRight" state="frozen"/>
      <selection pane="bottomRight" activeCell="X99" sqref="X99"/>
      <colBreaks count="24" manualBreakCount="24">
        <brk id="8" max="1048575" man="1"/>
        <brk id="18" max="1048575" man="1"/>
        <brk id="19" max="1048575" man="1"/>
        <brk id="20" max="1048575" man="1"/>
        <brk id="31" max="1048575" man="1"/>
        <brk id="45" max="1048575" man="1"/>
        <brk id="59" max="1048575" man="1"/>
        <brk id="61" max="1048575" man="1"/>
        <brk id="66" max="1048575" man="1"/>
        <brk id="67" max="1048575" man="1"/>
        <brk id="68" max="1048575" man="1"/>
        <brk id="73" max="1048575" man="1"/>
        <brk id="87" max="1048575" man="1"/>
        <brk id="88" max="1048575" man="1"/>
        <brk id="89" max="1048575" man="1"/>
        <brk id="99" max="1048575" man="1"/>
        <brk id="104" max="1048575" man="1"/>
        <brk id="110" max="1048575" man="1"/>
        <brk id="116" max="1048575" man="1"/>
        <brk id="118" max="1048575" man="1"/>
        <brk id="120" max="1048575" man="1"/>
        <brk id="127" max="1048575" man="1"/>
        <brk id="136" max="1048575" man="1"/>
        <brk id="152" max="1048575" man="1"/>
      </colBreaks>
      <pageMargins left="0.78740157480314965" right="0.55118110236220474" top="0.6692913385826772" bottom="0.55000000000000004" header="0.47244094488188981" footer="0.31496062992125984"/>
      <pageSetup paperSize="9" scale="75" orientation="landscape" r:id="rId27"/>
      <headerFooter alignWithMargins="0">
        <oddHeader>&amp;L&amp;"Arial CE,tučné"&amp;11Rekapitulace výsledků zpracování finančních rozvah počtu zaměstnanců a mezd</oddHeader>
        <oddFooter>Stránka &amp;P z &amp;N</oddFooter>
      </headerFooter>
      <autoFilter ref="B1:E1" xr:uid="{E45C1A3E-D426-4669-9B85-3ADC72877FE9}"/>
    </customSheetView>
    <customSheetView guid="{E18F526E-3662-4F2A-832F-18B708A7FC98}" showPageBreaks="1" showAutoFilter="1">
      <pane xSplit="2" ySplit="4" topLeftCell="AH148" activePane="bottomRight" state="frozen"/>
      <selection pane="bottomRight" activeCell="AJ184" sqref="AJ184"/>
      <colBreaks count="35" manualBreakCount="35">
        <brk id="8" max="1048575" man="1"/>
        <brk id="14" max="1048575" man="1"/>
        <brk id="19" max="1048575" man="1"/>
        <brk id="20" max="1048575" man="1"/>
        <brk id="27" max="1048575" man="1"/>
        <brk id="33" max="1048575" man="1"/>
        <brk id="34" max="1048575" man="1"/>
        <brk id="41" max="1048575" man="1"/>
        <brk id="46" max="1048575" man="1"/>
        <brk id="52" max="1048575" man="1"/>
        <brk id="59" max="1048575" man="1"/>
        <brk id="63" max="1048575" man="1"/>
        <brk id="67" max="1048575" man="1"/>
        <brk id="83" max="1048575" man="1"/>
        <brk id="86" max="1048575" man="1"/>
        <brk id="89" max="1048575" man="1"/>
        <brk id="92" max="1048575" man="1"/>
        <brk id="95" max="1048575" man="1"/>
        <brk id="98" max="1048575" man="1"/>
        <brk id="100" max="1048575" man="1"/>
        <brk id="101" max="1048575" man="1"/>
        <brk id="103" max="1048575" man="1"/>
        <brk id="105" max="1048575" man="1"/>
        <brk id="107" max="1048575" man="1"/>
        <brk id="109" max="1048575" man="1"/>
        <brk id="111" max="1048575" man="1"/>
        <brk id="114" max="1048575" man="1"/>
        <brk id="117" max="1048575" man="1"/>
        <brk id="118" max="1048575" man="1"/>
        <brk id="121" max="1048575" man="1"/>
        <brk id="124" max="1048575" man="1"/>
        <brk id="127" max="1048575" man="1"/>
        <brk id="130" max="1048575" man="1"/>
        <brk id="133" max="1048575" man="1"/>
        <brk id="143" max="1048575" man="1"/>
      </colBreaks>
      <pageMargins left="0.78740157480314965" right="0.55118110236220474" top="0.59055118110236227" bottom="0.31496062992125984" header="0.39370078740157483" footer="0.31496062992125984"/>
      <pageSetup paperSize="9" scale="75" orientation="portrait" r:id="rId28"/>
      <headerFooter alignWithMargins="0">
        <oddHeader>&amp;L&amp;"Arial CE,tučné"&amp;11Rekapitulace výsledků zpracování finančních rozvah počtu zaměstnanců a mezd</oddHeader>
        <oddFooter>Stránka &amp;P z &amp;N</oddFooter>
      </headerFooter>
      <autoFilter ref="A2:BQ189" xr:uid="{800ADCC9-10F4-4077-AC7A-C5ED91CECA6D}">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53" showButton="0"/>
        <filterColumn colId="54" showButton="0"/>
      </autoFilter>
    </customSheetView>
    <customSheetView guid="{21FB03B5-FEC1-457E-9D5D-AEAF28571CD0}" scale="80" showPageBreaks="1" showAutoFilter="1" hiddenColumns="1">
      <pane xSplit="3" ySplit="4" topLeftCell="BV13" activePane="bottomRight" state="frozen"/>
      <selection pane="bottomRight" activeCell="CF46" sqref="CF46"/>
      <colBreaks count="24" manualBreakCount="24">
        <brk id="8" max="1048575" man="1"/>
        <brk id="18" max="1048575" man="1"/>
        <brk id="19" max="1048575" man="1"/>
        <brk id="20" max="1048575" man="1"/>
        <brk id="31" max="1048575" man="1"/>
        <brk id="45" max="1048575" man="1"/>
        <brk id="60" max="1048575" man="1"/>
        <brk id="62" max="1048575" man="1"/>
        <brk id="67" max="1048575" man="1"/>
        <brk id="68" max="1048575" man="1"/>
        <brk id="69" max="1048575" man="1"/>
        <brk id="74" max="1048575" man="1"/>
        <brk id="88" max="1048575" man="1"/>
        <brk id="89" max="1048575" man="1"/>
        <brk id="90" max="1048575" man="1"/>
        <brk id="100" max="1048575" man="1"/>
        <brk id="105" max="1048575" man="1"/>
        <brk id="111" max="1048575" man="1"/>
        <brk id="117" max="1048575" man="1"/>
        <brk id="119" max="1048575" man="1"/>
        <brk id="121" max="1048575" man="1"/>
        <brk id="128" max="1048575" man="1"/>
        <brk id="137" max="1048575" man="1"/>
        <brk id="153" max="1048575" man="1"/>
      </colBreaks>
      <pageMargins left="0.78740157480314965" right="0.55118110236220474" top="0.6692913385826772" bottom="0.55118110236220474" header="0.47244094488188981" footer="0.31496062992125984"/>
      <pageSetup paperSize="9" scale="90" orientation="portrait" r:id="rId29"/>
      <headerFooter alignWithMargins="0">
        <oddHeader>&amp;L&amp;"Arial CE,tučné"&amp;11Rekapitulace výsledků zpracování finančních rozvah počtu zaměstnanců a mezd</oddHeader>
        <oddFooter>Stránka &amp;P z &amp;N</oddFooter>
      </headerFooter>
      <autoFilter ref="BD4:CG186" xr:uid="{38E06D4E-2954-4116-94E7-620F6F87DBD6}"/>
    </customSheetView>
    <customSheetView guid="{3D139D5F-E81C-49AC-B722-61A6B21833C7}" scale="80" showPageBreaks="1" fitToPage="1">
      <pane xSplit="2" ySplit="4" topLeftCell="AO134" activePane="bottomRight" state="frozen"/>
      <selection pane="bottomRight" activeCell="AU139" sqref="AU137:AU139"/>
      <colBreaks count="33" manualBreakCount="33">
        <brk id="8" max="1048575" man="1"/>
        <brk id="15" max="1048575" man="1"/>
        <brk id="25" max="1048575" man="1"/>
        <brk id="31" max="1048575" man="1"/>
        <brk id="38" max="1048575" man="1"/>
        <brk id="39" max="1048575" man="1"/>
        <brk id="47" max="1048575" man="1"/>
        <brk id="49" max="1048575" man="1"/>
        <brk id="50" max="1048575" man="1"/>
        <brk id="51" max="1048575" man="1"/>
        <brk id="53" max="1048575" man="1"/>
        <brk id="61" max="1048575" man="1"/>
        <brk id="68" max="1048575" man="1"/>
        <brk id="79" max="1048575" man="1"/>
        <brk id="82" max="1048575" man="1"/>
        <brk id="83" max="1048575" man="1"/>
        <brk id="93" max="1048575" man="1"/>
        <brk id="96" max="1048575" man="1"/>
        <brk id="97" max="1048575" man="1"/>
        <brk id="98" max="1048575" man="1"/>
        <brk id="99" max="1048575" man="1"/>
        <brk id="100" max="1048575" man="1"/>
        <brk id="101" max="1048575" man="1"/>
        <brk id="102" max="1048575" man="1"/>
        <brk id="108" max="1048575" man="1"/>
        <brk id="110" max="1048575" man="1"/>
        <brk id="112" max="1048575" man="1"/>
        <brk id="119" max="1048575" man="1"/>
        <brk id="126" max="1048575" man="1"/>
        <brk id="128" max="1048575" man="1"/>
        <brk id="135" max="1048575" man="1"/>
        <brk id="142" max="1048575" man="1"/>
        <brk id="144" max="1048575" man="1"/>
      </colBreaks>
      <pageMargins left="0.78740157480314965" right="0.55118110236220474" top="0.6692913385826772" bottom="0.47244094488188981" header="0.47244094488188981" footer="0.31496062992125984"/>
      <pageSetup paperSize="9" scale="10" orientation="portrait" r:id="rId30"/>
      <headerFooter alignWithMargins="0">
        <oddHeader>&amp;L&amp;"Arial CE,tučné"&amp;11Rekapitulace výsledků zpracování finančních rozvah počtu zaměstnanců a mezd</oddHeader>
        <oddFooter>Stránka &amp;P z &amp;N</oddFooter>
      </headerFooter>
    </customSheetView>
    <customSheetView guid="{FE72A262-5F60-4734-BA37-E1F53DE32186}" scale="90" showPageBreaks="1" showAutoFilter="1">
      <pane xSplit="3" ySplit="4" topLeftCell="CL5" activePane="bottomRight" state="frozen"/>
      <selection pane="bottomRight" activeCell="CQ6" sqref="CQ6"/>
      <colBreaks count="29" manualBreakCount="29">
        <brk id="19" max="1048575" man="1"/>
        <brk id="20"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78740157480314965" right="0.55118110236220474" top="0.59055118110236227" bottom="0.31496062992125984" header="0.39370078740157483" footer="0.31496062992125984"/>
      <pageSetup paperSize="9" scale="70" orientation="landscape" r:id="rId31"/>
      <headerFooter alignWithMargins="0">
        <oddHeader>&amp;L&amp;"Arial CE,tučné"&amp;11Rekapitulace výsledků zpracování finančních rozvah počtu zaměstnanců a mezd</oddHeader>
        <oddFooter>Stránka &amp;P z &amp;N</oddFooter>
      </headerFooter>
      <autoFilter ref="C4:BJ179" xr:uid="{B9A74AFF-68A8-4529-AE81-B95EEF2585CF}"/>
    </customSheetView>
    <customSheetView guid="{972E7F8C-31AC-4DFF-B689-2F9F300E0209}" scale="90" showPageBreaks="1" showAutoFilter="1">
      <pane xSplit="3" ySplit="4" topLeftCell="AI14" activePane="bottomRight" state="frozen"/>
      <selection pane="bottomRight" activeCell="AX39" sqref="AX39"/>
      <colBreaks count="28" manualBreakCount="28">
        <brk id="19"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44" right="0.32" top="0.59055118110236227" bottom="0.56000000000000005" header="0.39370078740157483" footer="0.31496062992125984"/>
      <pageSetup paperSize="9" scale="70" orientation="landscape" r:id="rId32"/>
      <headerFooter alignWithMargins="0">
        <oddHeader>&amp;L&amp;"Arial CE,Tučné"&amp;11Vyhodnocení počtu zaměstnanců a vyplacených mezd v roce 2014, pokrytí výdajů na platy pro r. 2015 normativním rozpočtem</oddHeader>
        <oddFooter>&amp;R&amp;P / &amp;N</oddFooter>
      </headerFooter>
      <autoFilter ref="C4:BJ179" xr:uid="{176E995D-C24C-4A0B-9AF1-9D964D5D2D6F}"/>
    </customSheetView>
    <customSheetView guid="{04917EA0-AEB4-44DB-A74D-B68FB737E1D8}" scale="90" showPageBreaks="1" showAutoFilter="1" hiddenColumns="1">
      <pane xSplit="3" ySplit="4" topLeftCell="D173" activePane="bottomRight" state="frozen"/>
      <selection pane="bottomRight" activeCell="A187" sqref="A187:XFD188"/>
      <colBreaks count="29" manualBreakCount="29">
        <brk id="19" max="1048575" man="1"/>
        <brk id="20" max="1048575" man="1"/>
        <brk id="35" max="1048575" man="1"/>
        <brk id="47" max="1048575" man="1"/>
        <brk id="63" max="1048575" man="1"/>
        <brk id="67" max="1048575" man="1"/>
        <brk id="76" max="1048575" man="1"/>
        <brk id="86" max="1048575" man="1"/>
        <brk id="89" max="1048575" man="1"/>
        <brk id="92" max="1048575" man="1"/>
        <brk id="95" max="1048575" man="1"/>
        <brk id="98" max="1048575" man="1"/>
        <brk id="101" max="1048575" man="1"/>
        <brk id="103" max="1048575" man="1"/>
        <brk id="104" max="1048575" man="1"/>
        <brk id="106" max="1048575" man="1"/>
        <brk id="108" max="1048575" man="1"/>
        <brk id="110" max="1048575" man="1"/>
        <brk id="112" max="1048575" man="1"/>
        <brk id="114" max="1048575" man="1"/>
        <brk id="117" max="1048575" man="1"/>
        <brk id="120" max="1048575" man="1"/>
        <brk id="121" max="1048575" man="1"/>
        <brk id="124" max="1048575" man="1"/>
        <brk id="127" max="1048575" man="1"/>
        <brk id="130" max="1048575" man="1"/>
        <brk id="133" max="1048575" man="1"/>
        <brk id="136" max="1048575" man="1"/>
        <brk id="146" max="1048575" man="1"/>
      </colBreaks>
      <pageMargins left="0.78740157480314965" right="0.55118110236220474" top="0.59055118110236227" bottom="0.31496062992125984" header="0.39370078740157483" footer="0.31496062992125984"/>
      <pageSetup paperSize="9" scale="70" orientation="landscape" r:id="rId33"/>
      <headerFooter alignWithMargins="0">
        <oddHeader>&amp;L&amp;"Arial CE,tučné"&amp;11Rekapitulace výsledků zpracování finančních rozvah počtu zaměstnanců a mezd</oddHeader>
        <oddFooter>Stránka &amp;P z &amp;N</oddFooter>
      </headerFooter>
      <autoFilter ref="C4:BJ177" xr:uid="{5C21413D-5A9E-457D-8EB0-9D819CB011C9}"/>
    </customSheetView>
    <customSheetView guid="{E2F615B6-BBCA-4E66-88C3-CC39B7FC8D9C}" showPageBreaks="1" showAutoFilter="1">
      <pane xSplit="3" ySplit="4" topLeftCell="X110" activePane="bottomRight" state="frozen"/>
      <selection pane="bottomRight" activeCell="AF122" sqref="AF122"/>
      <colBreaks count="11" manualBreakCount="11">
        <brk id="18" max="1048575" man="1"/>
        <brk id="57" max="1048575" man="1"/>
        <brk id="59" max="1048575" man="1"/>
        <brk id="62" max="1048575" man="1"/>
        <brk id="63" max="1048575" man="1"/>
        <brk id="66" max="1048575" man="1"/>
        <brk id="69" max="1048575" man="1"/>
        <brk id="72" max="1048575" man="1"/>
        <brk id="75" max="1048575" man="1"/>
        <brk id="78" max="1048575" man="1"/>
        <brk id="88" max="1048575" man="1"/>
      </colBreaks>
      <pageMargins left="0.49" right="0.45" top="0.59055118110236227" bottom="0.31496062992125984" header="0.39370078740157483" footer="0.31496062992125984"/>
      <pageSetup paperSize="9" scale="70" orientation="landscape" r:id="rId34"/>
      <headerFooter alignWithMargins="0">
        <oddHeader>&amp;L&amp;"Arial CE,tučné"&amp;11Rekapitulace výsledků zpracování finančních rozvah počtu zaměstnanců a mezd</oddHeader>
        <oddFooter>Stránka &amp;P z &amp;N</oddFooter>
      </headerFooter>
      <autoFilter ref="C4:BA153" xr:uid="{DB70B2E9-ABE4-4438-B58D-0C80F1D33379}"/>
    </customSheetView>
  </customSheetViews>
  <mergeCells count="74">
    <mergeCell ref="B145:B146"/>
    <mergeCell ref="B119:B120"/>
    <mergeCell ref="B121:B122"/>
    <mergeCell ref="B123:B124"/>
    <mergeCell ref="B125:B126"/>
    <mergeCell ref="B127:B128"/>
    <mergeCell ref="B137:B138"/>
    <mergeCell ref="B139:B140"/>
    <mergeCell ref="B141:B142"/>
    <mergeCell ref="B143:B144"/>
    <mergeCell ref="B129:B130"/>
    <mergeCell ref="B131:B132"/>
    <mergeCell ref="B133:B134"/>
    <mergeCell ref="B135:B136"/>
    <mergeCell ref="B71:B72"/>
    <mergeCell ref="B73:B74"/>
    <mergeCell ref="B75:B76"/>
    <mergeCell ref="B77:B78"/>
    <mergeCell ref="B67:B68"/>
    <mergeCell ref="B69:B70"/>
    <mergeCell ref="B83:B84"/>
    <mergeCell ref="B85:B86"/>
    <mergeCell ref="B87:B88"/>
    <mergeCell ref="B89:B90"/>
    <mergeCell ref="B79:B80"/>
    <mergeCell ref="B81:B82"/>
    <mergeCell ref="B111:B112"/>
    <mergeCell ref="B91:B92"/>
    <mergeCell ref="B93:B94"/>
    <mergeCell ref="B95:B96"/>
    <mergeCell ref="B97:B98"/>
    <mergeCell ref="B99:B100"/>
    <mergeCell ref="B101:B102"/>
    <mergeCell ref="B103:B104"/>
    <mergeCell ref="B105:B106"/>
    <mergeCell ref="B107:B108"/>
    <mergeCell ref="B109:B110"/>
    <mergeCell ref="B11:B12"/>
    <mergeCell ref="B13:B14"/>
    <mergeCell ref="B65:B66"/>
    <mergeCell ref="B41:B42"/>
    <mergeCell ref="B43:B44"/>
    <mergeCell ref="B45:B46"/>
    <mergeCell ref="B63:B64"/>
    <mergeCell ref="B47:B48"/>
    <mergeCell ref="B49:B50"/>
    <mergeCell ref="B51:B52"/>
    <mergeCell ref="B53:B54"/>
    <mergeCell ref="B55:B56"/>
    <mergeCell ref="B57:B58"/>
    <mergeCell ref="B59:B60"/>
    <mergeCell ref="B61:B62"/>
    <mergeCell ref="B113:B114"/>
    <mergeCell ref="B115:B116"/>
    <mergeCell ref="B117:B118"/>
    <mergeCell ref="B15:B16"/>
    <mergeCell ref="B17:B18"/>
    <mergeCell ref="B33:B34"/>
    <mergeCell ref="B35:B36"/>
    <mergeCell ref="B37:B38"/>
    <mergeCell ref="B39:B40"/>
    <mergeCell ref="B29:B30"/>
    <mergeCell ref="B31:B32"/>
    <mergeCell ref="B19:B20"/>
    <mergeCell ref="B21:B22"/>
    <mergeCell ref="B23:B24"/>
    <mergeCell ref="B25:B26"/>
    <mergeCell ref="B27:B28"/>
    <mergeCell ref="AX2:AZ2"/>
    <mergeCell ref="B5:B6"/>
    <mergeCell ref="B7:B8"/>
    <mergeCell ref="B9:B10"/>
    <mergeCell ref="Y2:AB2"/>
    <mergeCell ref="X2:X3"/>
  </mergeCells>
  <phoneticPr fontId="0" type="noConversion"/>
  <conditionalFormatting sqref="BE5:BE6 AQ5:AQ146">
    <cfRule type="cellIs" dxfId="71" priority="651" stopIfTrue="1" operator="lessThan">
      <formula>0</formula>
    </cfRule>
  </conditionalFormatting>
  <conditionalFormatting sqref="BE7:BE8">
    <cfRule type="cellIs" dxfId="70" priority="148" stopIfTrue="1" operator="lessThan">
      <formula>0</formula>
    </cfRule>
  </conditionalFormatting>
  <conditionalFormatting sqref="BE9:BE10">
    <cfRule type="cellIs" dxfId="69" priority="146" stopIfTrue="1" operator="lessThan">
      <formula>0</formula>
    </cfRule>
  </conditionalFormatting>
  <conditionalFormatting sqref="BE11:BE12">
    <cfRule type="cellIs" dxfId="68" priority="144" stopIfTrue="1" operator="lessThan">
      <formula>0</formula>
    </cfRule>
  </conditionalFormatting>
  <conditionalFormatting sqref="BE13:BE14">
    <cfRule type="cellIs" dxfId="67" priority="142" stopIfTrue="1" operator="lessThan">
      <formula>0</formula>
    </cfRule>
  </conditionalFormatting>
  <conditionalFormatting sqref="BE15:BE16">
    <cfRule type="cellIs" dxfId="66" priority="140" stopIfTrue="1" operator="lessThan">
      <formula>0</formula>
    </cfRule>
  </conditionalFormatting>
  <conditionalFormatting sqref="BE17:BE18">
    <cfRule type="cellIs" dxfId="65" priority="138" stopIfTrue="1" operator="lessThan">
      <formula>0</formula>
    </cfRule>
  </conditionalFormatting>
  <conditionalFormatting sqref="BE19:BE20">
    <cfRule type="cellIs" dxfId="64" priority="136" stopIfTrue="1" operator="lessThan">
      <formula>0</formula>
    </cfRule>
  </conditionalFormatting>
  <conditionalFormatting sqref="BE21:BE22">
    <cfRule type="cellIs" dxfId="63" priority="134" stopIfTrue="1" operator="lessThan">
      <formula>0</formula>
    </cfRule>
  </conditionalFormatting>
  <conditionalFormatting sqref="BE23:BE24">
    <cfRule type="cellIs" dxfId="62" priority="132" stopIfTrue="1" operator="lessThan">
      <formula>0</formula>
    </cfRule>
  </conditionalFormatting>
  <conditionalFormatting sqref="BE25:BE26">
    <cfRule type="cellIs" dxfId="61" priority="130" stopIfTrue="1" operator="lessThan">
      <formula>0</formula>
    </cfRule>
  </conditionalFormatting>
  <conditionalFormatting sqref="BE27:BE28">
    <cfRule type="cellIs" dxfId="60" priority="128" stopIfTrue="1" operator="lessThan">
      <formula>0</formula>
    </cfRule>
  </conditionalFormatting>
  <conditionalFormatting sqref="BE29:BE30">
    <cfRule type="cellIs" dxfId="59" priority="126" stopIfTrue="1" operator="lessThan">
      <formula>0</formula>
    </cfRule>
  </conditionalFormatting>
  <conditionalFormatting sqref="BE31:BE32">
    <cfRule type="cellIs" dxfId="58" priority="124" stopIfTrue="1" operator="lessThan">
      <formula>0</formula>
    </cfRule>
  </conditionalFormatting>
  <conditionalFormatting sqref="BE33:BE34">
    <cfRule type="cellIs" dxfId="57" priority="122" stopIfTrue="1" operator="lessThan">
      <formula>0</formula>
    </cfRule>
  </conditionalFormatting>
  <conditionalFormatting sqref="BE35:BE36">
    <cfRule type="cellIs" dxfId="56" priority="120" stopIfTrue="1" operator="lessThan">
      <formula>0</formula>
    </cfRule>
  </conditionalFormatting>
  <conditionalFormatting sqref="BE37:BE38">
    <cfRule type="cellIs" dxfId="55" priority="118" stopIfTrue="1" operator="lessThan">
      <formula>0</formula>
    </cfRule>
  </conditionalFormatting>
  <conditionalFormatting sqref="BE39:BE40">
    <cfRule type="cellIs" dxfId="54" priority="116" stopIfTrue="1" operator="lessThan">
      <formula>0</formula>
    </cfRule>
  </conditionalFormatting>
  <conditionalFormatting sqref="BE41:BE42">
    <cfRule type="cellIs" dxfId="53" priority="114" stopIfTrue="1" operator="lessThan">
      <formula>0</formula>
    </cfRule>
  </conditionalFormatting>
  <conditionalFormatting sqref="BE43:BE44">
    <cfRule type="cellIs" dxfId="52" priority="112" stopIfTrue="1" operator="lessThan">
      <formula>0</formula>
    </cfRule>
  </conditionalFormatting>
  <conditionalFormatting sqref="BE45:BE46">
    <cfRule type="cellIs" dxfId="51" priority="110" stopIfTrue="1" operator="lessThan">
      <formula>0</formula>
    </cfRule>
  </conditionalFormatting>
  <conditionalFormatting sqref="BE47:BE48">
    <cfRule type="cellIs" dxfId="50" priority="108" stopIfTrue="1" operator="lessThan">
      <formula>0</formula>
    </cfRule>
  </conditionalFormatting>
  <conditionalFormatting sqref="BE49:BE50">
    <cfRule type="cellIs" dxfId="49" priority="106" stopIfTrue="1" operator="lessThan">
      <formula>0</formula>
    </cfRule>
  </conditionalFormatting>
  <conditionalFormatting sqref="BE51:BE52">
    <cfRule type="cellIs" dxfId="48" priority="104" stopIfTrue="1" operator="lessThan">
      <formula>0</formula>
    </cfRule>
  </conditionalFormatting>
  <conditionalFormatting sqref="BE53:BE54">
    <cfRule type="cellIs" dxfId="47" priority="102" stopIfTrue="1" operator="lessThan">
      <formula>0</formula>
    </cfRule>
  </conditionalFormatting>
  <conditionalFormatting sqref="BE55:BE56">
    <cfRule type="cellIs" dxfId="46" priority="100" stopIfTrue="1" operator="lessThan">
      <formula>0</formula>
    </cfRule>
  </conditionalFormatting>
  <conditionalFormatting sqref="BE57:BE58">
    <cfRule type="cellIs" dxfId="45" priority="98" stopIfTrue="1" operator="lessThan">
      <formula>0</formula>
    </cfRule>
  </conditionalFormatting>
  <conditionalFormatting sqref="BE59:BE60">
    <cfRule type="cellIs" dxfId="44" priority="96" stopIfTrue="1" operator="lessThan">
      <formula>0</formula>
    </cfRule>
  </conditionalFormatting>
  <conditionalFormatting sqref="BE61:BE62">
    <cfRule type="cellIs" dxfId="43" priority="94" stopIfTrue="1" operator="lessThan">
      <formula>0</formula>
    </cfRule>
  </conditionalFormatting>
  <conditionalFormatting sqref="BE63:BE64">
    <cfRule type="cellIs" dxfId="42" priority="92" stopIfTrue="1" operator="lessThan">
      <formula>0</formula>
    </cfRule>
  </conditionalFormatting>
  <conditionalFormatting sqref="BE65:BE66">
    <cfRule type="cellIs" dxfId="41" priority="90" stopIfTrue="1" operator="lessThan">
      <formula>0</formula>
    </cfRule>
  </conditionalFormatting>
  <conditionalFormatting sqref="BE67:BE68">
    <cfRule type="cellIs" dxfId="40" priority="88" stopIfTrue="1" operator="lessThan">
      <formula>0</formula>
    </cfRule>
  </conditionalFormatting>
  <conditionalFormatting sqref="BE69:BE70">
    <cfRule type="cellIs" dxfId="39" priority="86" stopIfTrue="1" operator="lessThan">
      <formula>0</formula>
    </cfRule>
  </conditionalFormatting>
  <conditionalFormatting sqref="BE71:BE72">
    <cfRule type="cellIs" dxfId="38" priority="84" stopIfTrue="1" operator="lessThan">
      <formula>0</formula>
    </cfRule>
  </conditionalFormatting>
  <conditionalFormatting sqref="BE73:BE74">
    <cfRule type="cellIs" dxfId="37" priority="82" stopIfTrue="1" operator="lessThan">
      <formula>0</formula>
    </cfRule>
  </conditionalFormatting>
  <conditionalFormatting sqref="BE75:BE76">
    <cfRule type="cellIs" dxfId="36" priority="80" stopIfTrue="1" operator="lessThan">
      <formula>0</formula>
    </cfRule>
  </conditionalFormatting>
  <conditionalFormatting sqref="BE77:BE78">
    <cfRule type="cellIs" dxfId="35" priority="78" stopIfTrue="1" operator="lessThan">
      <formula>0</formula>
    </cfRule>
  </conditionalFormatting>
  <conditionalFormatting sqref="BE79:BE80">
    <cfRule type="cellIs" dxfId="34" priority="76" stopIfTrue="1" operator="lessThan">
      <formula>0</formula>
    </cfRule>
  </conditionalFormatting>
  <conditionalFormatting sqref="BE81:BE82">
    <cfRule type="cellIs" dxfId="33" priority="74" stopIfTrue="1" operator="lessThan">
      <formula>0</formula>
    </cfRule>
  </conditionalFormatting>
  <conditionalFormatting sqref="BE83:BE84">
    <cfRule type="cellIs" dxfId="32" priority="72" stopIfTrue="1" operator="lessThan">
      <formula>0</formula>
    </cfRule>
  </conditionalFormatting>
  <conditionalFormatting sqref="BE85:BE86">
    <cfRule type="cellIs" dxfId="31" priority="70" stopIfTrue="1" operator="lessThan">
      <formula>0</formula>
    </cfRule>
  </conditionalFormatting>
  <conditionalFormatting sqref="BE87:BE88">
    <cfRule type="cellIs" dxfId="30" priority="68" stopIfTrue="1" operator="lessThan">
      <formula>0</formula>
    </cfRule>
  </conditionalFormatting>
  <conditionalFormatting sqref="BE89:BE90">
    <cfRule type="cellIs" dxfId="29" priority="66" stopIfTrue="1" operator="lessThan">
      <formula>0</formula>
    </cfRule>
  </conditionalFormatting>
  <conditionalFormatting sqref="BE91:BE92">
    <cfRule type="cellIs" dxfId="28" priority="64" stopIfTrue="1" operator="lessThan">
      <formula>0</formula>
    </cfRule>
  </conditionalFormatting>
  <conditionalFormatting sqref="BE93:BE94">
    <cfRule type="cellIs" dxfId="27" priority="62" stopIfTrue="1" operator="lessThan">
      <formula>0</formula>
    </cfRule>
  </conditionalFormatting>
  <conditionalFormatting sqref="BE95:BE96">
    <cfRule type="cellIs" dxfId="26" priority="60" stopIfTrue="1" operator="lessThan">
      <formula>0</formula>
    </cfRule>
  </conditionalFormatting>
  <conditionalFormatting sqref="BE97:BE98">
    <cfRule type="cellIs" dxfId="25" priority="58" stopIfTrue="1" operator="lessThan">
      <formula>0</formula>
    </cfRule>
  </conditionalFormatting>
  <conditionalFormatting sqref="BE99:BE100">
    <cfRule type="cellIs" dxfId="24" priority="56" stopIfTrue="1" operator="lessThan">
      <formula>0</formula>
    </cfRule>
  </conditionalFormatting>
  <conditionalFormatting sqref="BE101:BE102">
    <cfRule type="cellIs" dxfId="23" priority="54" stopIfTrue="1" operator="lessThan">
      <formula>0</formula>
    </cfRule>
  </conditionalFormatting>
  <conditionalFormatting sqref="BE103:BE104">
    <cfRule type="cellIs" dxfId="22" priority="52" stopIfTrue="1" operator="lessThan">
      <formula>0</formula>
    </cfRule>
  </conditionalFormatting>
  <conditionalFormatting sqref="BE105:BE106">
    <cfRule type="cellIs" dxfId="21" priority="50" stopIfTrue="1" operator="lessThan">
      <formula>0</formula>
    </cfRule>
  </conditionalFormatting>
  <conditionalFormatting sqref="BE107:BE108">
    <cfRule type="cellIs" dxfId="20" priority="48" stopIfTrue="1" operator="lessThan">
      <formula>0</formula>
    </cfRule>
  </conditionalFormatting>
  <conditionalFormatting sqref="BE109:BE110">
    <cfRule type="cellIs" dxfId="19" priority="46" stopIfTrue="1" operator="lessThan">
      <formula>0</formula>
    </cfRule>
  </conditionalFormatting>
  <conditionalFormatting sqref="BE111:BE112">
    <cfRule type="cellIs" dxfId="18" priority="44" stopIfTrue="1" operator="lessThan">
      <formula>0</formula>
    </cfRule>
  </conditionalFormatting>
  <conditionalFormatting sqref="BE113:BE114">
    <cfRule type="cellIs" dxfId="17" priority="42" stopIfTrue="1" operator="lessThan">
      <formula>0</formula>
    </cfRule>
  </conditionalFormatting>
  <conditionalFormatting sqref="BE115:BE116">
    <cfRule type="cellIs" dxfId="16" priority="40" stopIfTrue="1" operator="lessThan">
      <formula>0</formula>
    </cfRule>
  </conditionalFormatting>
  <conditionalFormatting sqref="BE117:BE118">
    <cfRule type="cellIs" dxfId="15" priority="38" stopIfTrue="1" operator="lessThan">
      <formula>0</formula>
    </cfRule>
  </conditionalFormatting>
  <conditionalFormatting sqref="BE119:BE120">
    <cfRule type="cellIs" dxfId="14" priority="36" stopIfTrue="1" operator="lessThan">
      <formula>0</formula>
    </cfRule>
  </conditionalFormatting>
  <conditionalFormatting sqref="BE121:BE122">
    <cfRule type="cellIs" dxfId="13" priority="34" stopIfTrue="1" operator="lessThan">
      <formula>0</formula>
    </cfRule>
  </conditionalFormatting>
  <conditionalFormatting sqref="BE123:BE124">
    <cfRule type="cellIs" dxfId="12" priority="32" stopIfTrue="1" operator="lessThan">
      <formula>0</formula>
    </cfRule>
  </conditionalFormatting>
  <conditionalFormatting sqref="BE125:BE126">
    <cfRule type="cellIs" dxfId="11" priority="30" stopIfTrue="1" operator="lessThan">
      <formula>0</formula>
    </cfRule>
  </conditionalFormatting>
  <conditionalFormatting sqref="BE127:BE128">
    <cfRule type="cellIs" dxfId="10" priority="28" stopIfTrue="1" operator="lessThan">
      <formula>0</formula>
    </cfRule>
  </conditionalFormatting>
  <conditionalFormatting sqref="BE129:BE130">
    <cfRule type="cellIs" dxfId="9" priority="26" stopIfTrue="1" operator="lessThan">
      <formula>0</formula>
    </cfRule>
  </conditionalFormatting>
  <conditionalFormatting sqref="BE131:BE132">
    <cfRule type="cellIs" dxfId="8" priority="24" stopIfTrue="1" operator="lessThan">
      <formula>0</formula>
    </cfRule>
  </conditionalFormatting>
  <conditionalFormatting sqref="BE133:BE134">
    <cfRule type="cellIs" dxfId="7" priority="22" stopIfTrue="1" operator="lessThan">
      <formula>0</formula>
    </cfRule>
  </conditionalFormatting>
  <conditionalFormatting sqref="BE135:BE136">
    <cfRule type="cellIs" dxfId="6" priority="20" stopIfTrue="1" operator="lessThan">
      <formula>0</formula>
    </cfRule>
  </conditionalFormatting>
  <conditionalFormatting sqref="BE137:BE138">
    <cfRule type="cellIs" dxfId="5" priority="18" stopIfTrue="1" operator="lessThan">
      <formula>0</formula>
    </cfRule>
  </conditionalFormatting>
  <conditionalFormatting sqref="BE139:BE140">
    <cfRule type="cellIs" dxfId="4" priority="16" stopIfTrue="1" operator="lessThan">
      <formula>0</formula>
    </cfRule>
  </conditionalFormatting>
  <conditionalFormatting sqref="BE141:BE142">
    <cfRule type="cellIs" dxfId="3" priority="14" stopIfTrue="1" operator="lessThan">
      <formula>0</formula>
    </cfRule>
  </conditionalFormatting>
  <conditionalFormatting sqref="BE143:BE144">
    <cfRule type="cellIs" dxfId="2" priority="12" stopIfTrue="1" operator="lessThan">
      <formula>0</formula>
    </cfRule>
  </conditionalFormatting>
  <conditionalFormatting sqref="BE145:BE146">
    <cfRule type="cellIs" dxfId="1" priority="10" stopIfTrue="1" operator="lessThan">
      <formula>0</formula>
    </cfRule>
  </conditionalFormatting>
  <conditionalFormatting sqref="V21 V143 V7 V5 V9 V11 V13 V15 V17 V19 V23 V25 V27 V29 V31 V33 V35 V37 V39 V41 V43 V47 V49 V51 V53 V55 V57 V59 V61 V63 V65 V67 V69 V71 V73 V75 V77 V79 V81 V83 V85 V87 V89 V91 V93 V95 V97 V99 V101 V103 V105 V107 V109 V111 V113 V115 V117 V119 V121 V123 V125 V127 V129 V131 V133 V135 V137 V139 V141 V145">
    <cfRule type="dataBar" priority="1019">
      <dataBar>
        <cfvo type="min"/>
        <cfvo type="max"/>
        <color rgb="FF008AEF"/>
      </dataBar>
    </cfRule>
  </conditionalFormatting>
  <conditionalFormatting sqref="U21 U143 U5 U7 U9 U11 U13 U15 U17 U19 U23 U25 U27 U29 U31 U33 U35 U37 U39 U41 U43 U47 U49 U51 U53 U55 U57 U59 U61 U63 U65 U67 U69 U71 U73 U75 U77 U79 U81 U83 U85 U87 U89 U91 U93 U95 U97 U99 U101 U103 U105 U107 U109 U111 U113 U115 U117 U119 U121 U123 U125 U127 U129 U131 U133 U135 U137 U139 U141 U145">
    <cfRule type="dataBar" priority="1090">
      <dataBar>
        <cfvo type="min"/>
        <cfvo type="max"/>
        <color rgb="FF008AEF"/>
      </dataBar>
    </cfRule>
  </conditionalFormatting>
  <conditionalFormatting sqref="V22 V144 V6 V8 V10 V12 V14 V16 V18 V20 V24 V26 V28 V30 V32 V34 V38 V40 V42 V44 V46 V48 V50 V52 V54 V56 V58 V60 V62 V64 V66 V68 V70 V72 V74 V76 V78 V80 V82 V84 V86 V88 V90 V92 V94 V96 V98 V100 V102 V104 V106 V108 V110 V112 V114 V116 V118 V120 V122 V124 V126 V128 V130 V132 V134 V136 V138 V140 V142 V146">
    <cfRule type="dataBar" priority="1161">
      <dataBar>
        <cfvo type="min"/>
        <cfvo type="max"/>
        <color rgb="FF63C384"/>
      </dataBar>
    </cfRule>
  </conditionalFormatting>
  <conditionalFormatting sqref="U22 U144 U8 U6 U10 U12 U14 U16 U18 U20 U24 U26 U28 U30 U32 U34 U38 U40 U42 U44 U46 U48 U50 U52 U54 U56 U58 U60 U62 U64 U66 U68 U70 U72 U74 U76 U78 U80 U82 U84 U86 U88 U90 U92 U94 U96 U98 U100 U102 U104 U106 U108 U110 U112 U114 U116 U118 U120 U122 U124 U126 U128 U130 U132 U134 U136 U138 U140 U142 U146">
    <cfRule type="dataBar" priority="1232">
      <dataBar>
        <cfvo type="min"/>
        <cfvo type="max"/>
        <color rgb="FF63C384"/>
      </dataBar>
    </cfRule>
  </conditionalFormatting>
  <conditionalFormatting sqref="BB5:BD146">
    <cfRule type="cellIs" dxfId="0" priority="5" stopIfTrue="1" operator="lessThan">
      <formula>0</formula>
    </cfRule>
  </conditionalFormatting>
  <conditionalFormatting sqref="V45">
    <cfRule type="dataBar" priority="3">
      <dataBar>
        <cfvo type="min"/>
        <cfvo type="max"/>
        <color rgb="FF008AEF"/>
      </dataBar>
    </cfRule>
  </conditionalFormatting>
  <conditionalFormatting sqref="U45">
    <cfRule type="dataBar" priority="4">
      <dataBar>
        <cfvo type="min"/>
        <cfvo type="max"/>
        <color rgb="FF008AEF"/>
      </dataBar>
    </cfRule>
  </conditionalFormatting>
  <conditionalFormatting sqref="V36">
    <cfRule type="dataBar" priority="1">
      <dataBar>
        <cfvo type="min"/>
        <cfvo type="max"/>
        <color rgb="FF63C384"/>
      </dataBar>
    </cfRule>
  </conditionalFormatting>
  <conditionalFormatting sqref="U36">
    <cfRule type="dataBar" priority="2">
      <dataBar>
        <cfvo type="min"/>
        <cfvo type="max"/>
        <color rgb="FF63C384"/>
      </dataBar>
    </cfRule>
  </conditionalFormatting>
  <pageMargins left="0.47244094488188981" right="0.43307086614173229" top="0.70866141732283472" bottom="0.31496062992125984" header="0.27559055118110237" footer="0.31496062992125984"/>
  <pageSetup paperSize="9" scale="80" orientation="landscape" r:id="rId35"/>
  <headerFooter alignWithMargins="0">
    <oddHeader>&amp;L&amp;"Arial CE,tučné"&amp;11Rekapitulace výsledků zpracování finančních rozvah počtu zaměstnanců a mezd</oddHeader>
    <oddFooter>Stránka &amp;P z &amp;N</oddFooter>
  </headerFooter>
  <colBreaks count="10" manualBreakCount="10">
    <brk id="18" max="1048575" man="1"/>
    <brk id="58" max="1048575" man="1"/>
    <brk id="61" max="1048575" man="1"/>
    <brk id="62" max="1048575" man="1"/>
    <brk id="65" max="1048575" man="1"/>
    <brk id="68" max="1048575" man="1"/>
    <brk id="71" max="1048575" man="1"/>
    <brk id="74" max="1048575" man="1"/>
    <brk id="77" max="1048575" man="1"/>
    <brk id="8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customSheetViews>
    <customSheetView guid="{648EDD87-2654-4B80-BBE4-7C270B7F7285}">
      <pageMargins left="0.78740157499999996" right="0.78740157499999996" top="0.984251969" bottom="0.984251969" header="0.4921259845" footer="0.4921259845"/>
      <pageSetup paperSize="9" orientation="portrait" r:id="rId1"/>
      <headerFooter alignWithMargins="0"/>
    </customSheetView>
    <customSheetView guid="{7A694604-DFE4-434C-BF7B-7E97A9C037D7}">
      <pageMargins left="0.78740157499999996" right="0.78740157499999996" top="0.984251969" bottom="0.984251969" header="0.4921259845" footer="0.4921259845"/>
      <pageSetup paperSize="9" orientation="portrait" r:id="rId2"/>
      <headerFooter alignWithMargins="0"/>
    </customSheetView>
    <customSheetView guid="{5BD10AFD-3F28-45D2-863B-A9DD20A80976}">
      <pageMargins left="0.78740157499999996" right="0.78740157499999996" top="0.984251969" bottom="0.984251969" header="0.4921259845" footer="0.4921259845"/>
      <pageSetup paperSize="9" orientation="portrait" r:id="rId3"/>
      <headerFooter alignWithMargins="0"/>
    </customSheetView>
    <customSheetView guid="{01C4A12D-706F-4B95-A147-3F76A993097D}">
      <pageMargins left="0.78740157499999996" right="0.78740157499999996" top="0.984251969" bottom="0.984251969" header="0.4921259845" footer="0.4921259845"/>
      <pageSetup paperSize="9" orientation="portrait" r:id="rId4"/>
      <headerFooter alignWithMargins="0"/>
    </customSheetView>
    <customSheetView guid="{A87A3ECB-C430-4DA4-B55C-73046D0ABBAD}">
      <pageMargins left="0.78740157499999996" right="0.78740157499999996" top="0.984251969" bottom="0.984251969" header="0.4921259845" footer="0.4921259845"/>
      <pageSetup paperSize="9" orientation="portrait" r:id="rId5"/>
      <headerFooter alignWithMargins="0"/>
    </customSheetView>
    <customSheetView guid="{0B96E24D-B6C1-4EBE-A0B1-F83E680D491E}">
      <pageMargins left="0.78740157499999996" right="0.78740157499999996" top="0.984251969" bottom="0.984251969" header="0.4921259845" footer="0.4921259845"/>
      <pageSetup paperSize="9" orientation="portrait" r:id="rId6"/>
      <headerFooter alignWithMargins="0"/>
    </customSheetView>
    <customSheetView guid="{D6DB05B1-397F-4DFD-8DE6-12D29C310C44}">
      <pageMargins left="0.78740157499999996" right="0.78740157499999996" top="0.984251969" bottom="0.984251969" header="0.4921259845" footer="0.4921259845"/>
      <pageSetup paperSize="9" orientation="portrait" r:id="rId7"/>
      <headerFooter alignWithMargins="0"/>
    </customSheetView>
    <customSheetView guid="{CC19F704-C7A3-4D0D-B65E-971BF5D6AF9C}">
      <pageMargins left="0.78740157499999996" right="0.78740157499999996" top="0.984251969" bottom="0.984251969" header="0.4921259845" footer="0.4921259845"/>
      <pageSetup paperSize="9" orientation="portrait" r:id="rId8"/>
      <headerFooter alignWithMargins="0"/>
    </customSheetView>
    <customSheetView guid="{5FC9C78E-5B53-4558-848D-02C7639ADF8F}">
      <pageMargins left="0.78740157499999996" right="0.78740157499999996" top="0.984251969" bottom="0.984251969" header="0.4921259845" footer="0.4921259845"/>
      <pageSetup paperSize="9" orientation="portrait" r:id="rId9"/>
      <headerFooter alignWithMargins="0"/>
    </customSheetView>
    <customSheetView guid="{F58E96A6-7FE1-4D44-A1BA-5CC1A0899A23}" showPageBreaks="1">
      <pageMargins left="0.78740157499999996" right="0.78740157499999996" top="0.984251969" bottom="0.984251969" header="0.4921259845" footer="0.4921259845"/>
      <pageSetup paperSize="9" orientation="portrait" r:id="rId10"/>
      <headerFooter alignWithMargins="0"/>
    </customSheetView>
    <customSheetView guid="{457267F0-EEA0-4644-991E-A27CA2C23373}">
      <pageMargins left="0.78740157499999996" right="0.78740157499999996" top="0.984251969" bottom="0.984251969" header="0.4921259845" footer="0.4921259845"/>
      <headerFooter alignWithMargins="0"/>
    </customSheetView>
    <customSheetView guid="{42C77DEA-95AC-4A20-8DF3-B83B09926CE9}" showRuler="0">
      <pageMargins left="0.78740157499999996" right="0.78740157499999996" top="0.984251969" bottom="0.984251969" header="0.4921259845" footer="0.4921259845"/>
      <headerFooter alignWithMargins="0"/>
    </customSheetView>
    <customSheetView guid="{F3D1AC9C-FE0D-438A-88AC-8D3A8FAAA497}" showRuler="0">
      <pageMargins left="0.78740157499999996" right="0.78740157499999996" top="0.984251969" bottom="0.984251969" header="0.4921259845" footer="0.4921259845"/>
      <headerFooter alignWithMargins="0"/>
    </customSheetView>
    <customSheetView guid="{1D888E37-2224-47B8-BBCA-8AE3DB477E24}" showRuler="0">
      <pageMargins left="0.78740157499999996" right="0.78740157499999996" top="0.984251969" bottom="0.984251969" header="0.4921259845" footer="0.4921259845"/>
      <headerFooter alignWithMargins="0"/>
    </customSheetView>
    <customSheetView guid="{B45F1B8F-13AA-4970-BA9A-C39B2F8FFA63}" showRuler="0">
      <pageMargins left="0.78740157499999996" right="0.78740157499999996" top="0.984251969" bottom="0.984251969" header="0.4921259845" footer="0.4921259845"/>
      <headerFooter alignWithMargins="0"/>
    </customSheetView>
    <customSheetView guid="{B2D20EA2-AB1E-474D-9FDB-B8A61C912297}" showPageBreaks="1" showRuler="0">
      <pageMargins left="0.78740157499999996" right="0.78740157499999996" top="0.984251969" bottom="0.984251969" header="0.4921259845" footer="0.4921259845"/>
      <pageSetup paperSize="9" orientation="portrait" r:id="rId11"/>
      <headerFooter alignWithMargins="0"/>
    </customSheetView>
    <customSheetView guid="{5C56AF04-5BD7-11D7-A5C2-B622CBA17847}" showPageBreaks="1" showRuler="0">
      <pageMargins left="0.78740157499999996" right="0.78740157499999996" top="0.984251969" bottom="0.984251969" header="0.4921259845" footer="0.4921259845"/>
      <pageSetup paperSize="9" orientation="portrait" r:id="rId12"/>
      <headerFooter alignWithMargins="0"/>
    </customSheetView>
    <customSheetView guid="{186A3392-E96B-4857-95EE-E26001ED6B85}" showRuler="0">
      <pageMargins left="0.78740157499999996" right="0.78740157499999996" top="0.984251969" bottom="0.984251969" header="0.4921259845" footer="0.4921259845"/>
      <pageSetup paperSize="9" orientation="portrait" r:id="rId13"/>
      <headerFooter alignWithMargins="0"/>
    </customSheetView>
    <customSheetView guid="{20607AA2-6209-48E5-800E-CE55AB9B3BBF}" showRuler="0">
      <pageMargins left="0.78740157499999996" right="0.78740157499999996" top="0.984251969" bottom="0.984251969" header="0.4921259845" footer="0.4921259845"/>
      <headerFooter alignWithMargins="0"/>
    </customSheetView>
    <customSheetView guid="{472D8D96-9E0B-48AA-8BD5-80586558172E}" showPageBreaks="1" showRuler="0">
      <pageMargins left="0.78740157499999996" right="0.78740157499999996" top="0.984251969" bottom="0.984251969" header="0.4921259845" footer="0.4921259845"/>
      <pageSetup paperSize="9" orientation="portrait" r:id="rId14"/>
      <headerFooter alignWithMargins="0"/>
    </customSheetView>
    <customSheetView guid="{4F6545A6-568C-4395-A38E-00A03A6331A8}" showPageBreaks="1" showRuler="0">
      <pageMargins left="0.78740157499999996" right="0.78740157499999996" top="0.984251969" bottom="0.984251969" header="0.4921259845" footer="0.4921259845"/>
      <pageSetup paperSize="9" orientation="portrait" r:id="rId15"/>
      <headerFooter alignWithMargins="0"/>
    </customSheetView>
    <customSheetView guid="{16DB59CC-AD35-46AF-86E6-9754EC16E66C}" showRuler="0">
      <pageMargins left="0.78740157499999996" right="0.78740157499999996" top="0.984251969" bottom="0.984251969" header="0.4921259845" footer="0.4921259845"/>
      <headerFooter alignWithMargins="0"/>
    </customSheetView>
    <customSheetView guid="{0D75C6D6-0D23-4498-AFA9-F81199E1F510}" showRuler="0">
      <pageMargins left="0.78740157499999996" right="0.78740157499999996" top="0.984251969" bottom="0.984251969" header="0.4921259845" footer="0.4921259845"/>
      <headerFooter alignWithMargins="0"/>
    </customSheetView>
    <customSheetView guid="{9FDDAA86-AF96-4D9B-BEAF-E6D32D874E90}" showRuler="0">
      <pageMargins left="0.78740157499999996" right="0.78740157499999996" top="0.984251969" bottom="0.984251969" header="0.4921259845" footer="0.4921259845"/>
      <headerFooter alignWithMargins="0"/>
    </customSheetView>
    <customSheetView guid="{73A9278F-ACD2-46CC-90F0-5FE6E8646A78}">
      <pageMargins left="0.78740157499999996" right="0.78740157499999996" top="0.984251969" bottom="0.984251969" header="0.4921259845" footer="0.4921259845"/>
      <headerFooter alignWithMargins="0"/>
    </customSheetView>
    <customSheetView guid="{C912630A-CE1E-43BF-93A5-907EB893AE9F}">
      <pageMargins left="0.78740157499999996" right="0.78740157499999996" top="0.984251969" bottom="0.984251969" header="0.4921259845" footer="0.4921259845"/>
      <headerFooter alignWithMargins="0"/>
    </customSheetView>
    <customSheetView guid="{DBB9E3DD-A798-4BA6-86CB-62C7654AF7C2}">
      <pageMargins left="0.78740157499999996" right="0.78740157499999996" top="0.984251969" bottom="0.984251969" header="0.4921259845" footer="0.4921259845"/>
      <headerFooter alignWithMargins="0"/>
    </customSheetView>
    <customSheetView guid="{E18F526E-3662-4F2A-832F-18B708A7FC98}">
      <pageMargins left="0.78740157499999996" right="0.78740157499999996" top="0.984251969" bottom="0.984251969" header="0.4921259845" footer="0.4921259845"/>
      <headerFooter alignWithMargins="0"/>
    </customSheetView>
    <customSheetView guid="{21FB03B5-FEC1-457E-9D5D-AEAF28571CD0}">
      <pageMargins left="0.78740157499999996" right="0.78740157499999996" top="0.984251969" bottom="0.984251969" header="0.4921259845" footer="0.4921259845"/>
      <headerFooter alignWithMargins="0"/>
    </customSheetView>
    <customSheetView guid="{3D139D5F-E81C-49AC-B722-61A6B21833C7}" showPageBreaks="1">
      <pageMargins left="0.78740157499999996" right="0.78740157499999996" top="0.984251969" bottom="0.984251969" header="0.4921259845" footer="0.4921259845"/>
      <pageSetup paperSize="9" orientation="portrait" r:id="rId16"/>
      <headerFooter alignWithMargins="0"/>
    </customSheetView>
    <customSheetView guid="{FE72A262-5F60-4734-BA37-E1F53DE32186}">
      <pageMargins left="0.78740157499999996" right="0.78740157499999996" top="0.984251969" bottom="0.984251969" header="0.4921259845" footer="0.4921259845"/>
      <pageSetup paperSize="9" orientation="portrait" r:id="rId17"/>
      <headerFooter alignWithMargins="0"/>
    </customSheetView>
    <customSheetView guid="{972E7F8C-31AC-4DFF-B689-2F9F300E0209}">
      <pageMargins left="0.78740157499999996" right="0.78740157499999996" top="0.984251969" bottom="0.984251969" header="0.4921259845" footer="0.4921259845"/>
      <pageSetup paperSize="9" orientation="portrait" r:id="rId18"/>
      <headerFooter alignWithMargins="0"/>
    </customSheetView>
    <customSheetView guid="{04917EA0-AEB4-44DB-A74D-B68FB737E1D8}">
      <pageMargins left="0.78740157499999996" right="0.78740157499999996" top="0.984251969" bottom="0.984251969" header="0.4921259845" footer="0.4921259845"/>
      <pageSetup paperSize="9" orientation="portrait" r:id="rId19"/>
      <headerFooter alignWithMargins="0"/>
    </customSheetView>
    <customSheetView guid="{E2F615B6-BBCA-4E66-88C3-CC39B7FC8D9C}">
      <pageMargins left="0.78740157499999996" right="0.78740157499999996" top="0.984251969" bottom="0.984251969" header="0.4921259845" footer="0.4921259845"/>
      <pageSetup paperSize="9" orientation="portrait" r:id="rId20"/>
      <headerFooter alignWithMargins="0"/>
    </customSheetView>
  </customSheetViews>
  <phoneticPr fontId="0" type="noConversion"/>
  <pageMargins left="0.78740157499999996" right="0.78740157499999996" top="0.984251969" bottom="0.984251969" header="0.4921259845" footer="0.4921259845"/>
  <pageSetup paperSize="9" orientation="portrait" r:id="rId2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rekapitulace pro r. 2024</vt:lpstr>
      <vt:lpstr>List3</vt:lpstr>
      <vt:lpstr>'rekapitulace pro r. 2024'!Názvy_tisku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dc:creator>
  <cp:lastModifiedBy>Jarkovský Václav Ing.</cp:lastModifiedBy>
  <cp:lastPrinted>2024-02-17T08:42:09Z</cp:lastPrinted>
  <dcterms:created xsi:type="dcterms:W3CDTF">2003-03-16T18:13:27Z</dcterms:created>
  <dcterms:modified xsi:type="dcterms:W3CDTF">2024-02-19T06:18:51Z</dcterms:modified>
</cp:coreProperties>
</file>