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9615" firstSheet="1" activeTab="7"/>
  </bookViews>
  <sheets>
    <sheet name="sumář" sheetId="11" r:id="rId1"/>
    <sheet name="ŽP" sheetId="13" r:id="rId2"/>
    <sheet name="vrcholový sport" sheetId="22" r:id="rId3"/>
    <sheet name="sport a tělovýchova" sheetId="21" r:id="rId4"/>
    <sheet name="volnočas.a." sheetId="12" r:id="rId5"/>
    <sheet name="CR " sheetId="18" r:id="rId6"/>
    <sheet name="školství vzd." sheetId="24" r:id="rId7"/>
    <sheet name="školství prevence" sheetId="17" r:id="rId8"/>
    <sheet name="kultura" sheetId="16" r:id="rId9"/>
    <sheet name="RR" sheetId="5" r:id="rId10"/>
    <sheet name="individ.dotace" sheetId="20" r:id="rId11"/>
    <sheet name="POV" sheetId="23" r:id="rId12"/>
    <sheet name="soc." sheetId="25" r:id="rId13"/>
  </sheets>
  <definedNames>
    <definedName name="_xlnm.Print_Titles" localSheetId="5">'CR '!$5:$5</definedName>
    <definedName name="_xlnm.Print_Titles" localSheetId="10">individ.dotace!$4:$4</definedName>
    <definedName name="_xlnm.Print_Titles" localSheetId="8">kultura!$7:$7</definedName>
    <definedName name="_xlnm.Print_Titles" localSheetId="11">POV!$4:$4</definedName>
    <definedName name="_xlnm.Print_Titles" localSheetId="9">RR!$9:$9</definedName>
    <definedName name="_xlnm.Print_Titles" localSheetId="12">soc.!$3:$3</definedName>
    <definedName name="_xlnm.Print_Titles" localSheetId="3">'sport a tělovýchova'!$8:$8</definedName>
    <definedName name="_xlnm.Print_Titles" localSheetId="0">sumář!$7:$7</definedName>
    <definedName name="_xlnm.Print_Titles" localSheetId="7">'školství prevence'!$3:$3</definedName>
    <definedName name="_xlnm.Print_Titles" localSheetId="6">'školství vzd.'!$5:$5</definedName>
    <definedName name="_xlnm.Print_Titles" localSheetId="4">volnočas.a.!$10:$10</definedName>
    <definedName name="_xlnm.Print_Titles" localSheetId="2">'vrcholový sport'!$3:$3</definedName>
    <definedName name="_xlnm.Print_Titles" localSheetId="1">ŽP!$10:$10</definedName>
    <definedName name="_xlnm.Print_Area" localSheetId="8">kultura!$A$1:$E$139</definedName>
    <definedName name="_xlnm.Print_Area" localSheetId="9">RR!$A$4:$E$138</definedName>
    <definedName name="_xlnm.Print_Area" localSheetId="4">volnočas.a.!$A$1:$E$181</definedName>
    <definedName name="_xlnm.Print_Area" localSheetId="1">ŽP!$A$1:$E$85</definedName>
  </definedNames>
  <calcPr calcId="152511"/>
</workbook>
</file>

<file path=xl/calcChain.xml><?xml version="1.0" encoding="utf-8"?>
<calcChain xmlns="http://schemas.openxmlformats.org/spreadsheetml/2006/main">
  <c r="D126" i="25" l="1"/>
  <c r="C126" i="25"/>
  <c r="D71" i="23"/>
  <c r="D136" i="16"/>
  <c r="C22" i="11" l="1"/>
  <c r="D22" i="11"/>
  <c r="B22" i="11"/>
  <c r="D8" i="11"/>
  <c r="C8" i="11"/>
  <c r="B8" i="11"/>
  <c r="E146" i="20" l="1"/>
  <c r="D146" i="20"/>
  <c r="E49" i="20"/>
  <c r="E64" i="22" l="1"/>
  <c r="D64" i="22"/>
  <c r="E390" i="21"/>
  <c r="D390" i="21"/>
  <c r="E383" i="21"/>
  <c r="D383" i="21"/>
  <c r="E266" i="21"/>
  <c r="D266" i="21"/>
  <c r="E225" i="21"/>
  <c r="D225" i="21"/>
  <c r="E184" i="21"/>
  <c r="D184" i="21"/>
  <c r="E143" i="21"/>
  <c r="D143" i="21"/>
  <c r="E71" i="21"/>
  <c r="D71" i="21"/>
  <c r="E392" i="21" l="1"/>
  <c r="D392" i="21"/>
  <c r="E136" i="16"/>
  <c r="E128" i="16"/>
  <c r="E125" i="16"/>
  <c r="E79" i="16"/>
  <c r="E108" i="16" s="1"/>
  <c r="E38" i="16"/>
  <c r="E36" i="16"/>
  <c r="E35" i="16"/>
  <c r="E17" i="16"/>
  <c r="E121" i="16"/>
  <c r="E115" i="16"/>
  <c r="D131" i="16"/>
  <c r="D121" i="16"/>
  <c r="D115" i="16"/>
  <c r="D108" i="16"/>
  <c r="D77" i="16"/>
  <c r="D133" i="16" l="1"/>
  <c r="D138" i="16" s="1"/>
  <c r="E131" i="16"/>
  <c r="E77" i="16"/>
  <c r="E133" i="5"/>
  <c r="E135" i="5" s="1"/>
  <c r="E67" i="23"/>
  <c r="E71" i="23" s="1"/>
  <c r="E36" i="23"/>
  <c r="D67" i="23"/>
  <c r="E64" i="23"/>
  <c r="E63" i="23"/>
  <c r="E58" i="23"/>
  <c r="E55" i="23"/>
  <c r="E51" i="23"/>
  <c r="E42" i="23"/>
  <c r="E41" i="23"/>
  <c r="E40" i="23"/>
  <c r="E39" i="23"/>
  <c r="E37" i="23"/>
  <c r="E35" i="23"/>
  <c r="E33" i="23"/>
  <c r="E32" i="23"/>
  <c r="E31" i="23"/>
  <c r="E27" i="23"/>
  <c r="E26" i="23"/>
  <c r="E22" i="23"/>
  <c r="E17" i="23"/>
  <c r="E13" i="23"/>
  <c r="E24" i="23"/>
  <c r="E115" i="5"/>
  <c r="E91" i="5"/>
  <c r="E80" i="5"/>
  <c r="E79" i="5"/>
  <c r="E110" i="5"/>
  <c r="D135" i="5"/>
  <c r="D137" i="5" s="1"/>
  <c r="D48" i="5"/>
  <c r="E133" i="16" l="1"/>
  <c r="E138" i="16" s="1"/>
  <c r="E65" i="23"/>
  <c r="E127" i="5"/>
  <c r="E105" i="5"/>
  <c r="E83" i="5"/>
  <c r="E78" i="5"/>
  <c r="E61" i="5"/>
  <c r="E48" i="5"/>
  <c r="E13" i="5"/>
  <c r="E33" i="17"/>
  <c r="D40" i="17"/>
  <c r="E40" i="17"/>
  <c r="E42" i="17" s="1"/>
  <c r="E49" i="24"/>
  <c r="E29" i="24"/>
  <c r="E12" i="24"/>
  <c r="E137" i="5" l="1"/>
  <c r="E51" i="24"/>
  <c r="E60" i="18"/>
  <c r="D60" i="18"/>
  <c r="E52" i="18"/>
  <c r="E17" i="18"/>
  <c r="E142" i="12"/>
  <c r="E44" i="12"/>
  <c r="E93" i="12"/>
  <c r="E122" i="12"/>
  <c r="E151" i="12"/>
  <c r="E130" i="12"/>
  <c r="E127" i="12"/>
  <c r="E134" i="12" s="1"/>
  <c r="E65" i="12"/>
  <c r="E73" i="12" s="1"/>
  <c r="E62" i="18" l="1"/>
  <c r="E178" i="12"/>
  <c r="E169" i="12"/>
  <c r="E26" i="13"/>
  <c r="E74" i="13"/>
  <c r="E80" i="13" s="1"/>
  <c r="E50" i="13"/>
  <c r="E35" i="13"/>
  <c r="E31" i="13"/>
  <c r="E30" i="13"/>
  <c r="E27" i="13"/>
  <c r="E12" i="13"/>
  <c r="E22" i="13"/>
  <c r="E47" i="13"/>
  <c r="E65" i="13"/>
  <c r="E72" i="13"/>
  <c r="E83" i="13"/>
  <c r="D39" i="13"/>
  <c r="D83" i="13"/>
  <c r="D80" i="13"/>
  <c r="D72" i="13"/>
  <c r="D65" i="13"/>
  <c r="D47" i="13"/>
  <c r="D22" i="13"/>
  <c r="D12" i="13"/>
  <c r="D178" i="12"/>
  <c r="D169" i="12"/>
  <c r="D142" i="12"/>
  <c r="D134" i="12"/>
  <c r="D122" i="12"/>
  <c r="D93" i="12"/>
  <c r="D73" i="12"/>
  <c r="D44" i="12"/>
  <c r="D33" i="17"/>
  <c r="D42" i="17" s="1"/>
  <c r="D49" i="24"/>
  <c r="D29" i="24"/>
  <c r="D12" i="24"/>
  <c r="D105" i="5"/>
  <c r="E180" i="12" l="1"/>
  <c r="D180" i="12"/>
  <c r="D51" i="24"/>
  <c r="D85" i="13"/>
  <c r="E39" i="13"/>
  <c r="E85" i="13" s="1"/>
  <c r="D78" i="5"/>
  <c r="D83" i="5"/>
  <c r="D127" i="5"/>
  <c r="D61" i="5"/>
  <c r="D13" i="5"/>
  <c r="D65" i="23"/>
  <c r="D24" i="23"/>
  <c r="D52" i="18"/>
  <c r="D17" i="18"/>
  <c r="D62" i="18" l="1"/>
</calcChain>
</file>

<file path=xl/sharedStrings.xml><?xml version="1.0" encoding="utf-8"?>
<sst xmlns="http://schemas.openxmlformats.org/spreadsheetml/2006/main" count="4123" uniqueCount="3526">
  <si>
    <t>(v tis. Kč)</t>
  </si>
  <si>
    <t xml:space="preserve">Odvětví </t>
  </si>
  <si>
    <t>Upravený 
rozpočet</t>
  </si>
  <si>
    <t>Přiděleno
 - rozděleno</t>
  </si>
  <si>
    <t>Skutečně 
poskytnuto</t>
  </si>
  <si>
    <t>ÚHRN</t>
  </si>
  <si>
    <t xml:space="preserve">v tom pro odvětví: </t>
  </si>
  <si>
    <t>životní prostředí a zemědělství</t>
  </si>
  <si>
    <t>volnočasové aktivity</t>
  </si>
  <si>
    <t>cestovní ruch</t>
  </si>
  <si>
    <t>regionální rozvoj</t>
  </si>
  <si>
    <t>kap. 48 - Dotační fond KHK celkem</t>
  </si>
  <si>
    <t>program obnovy venkova (POV)</t>
  </si>
  <si>
    <t>vrcholový sport</t>
  </si>
  <si>
    <t>sport a tělovýchova</t>
  </si>
  <si>
    <t>individuální dotace</t>
  </si>
  <si>
    <t>Přehled o čerpání vlastních prostředků kraje na krajské dotační programy 
v r. 2017</t>
  </si>
  <si>
    <t>školství - vzdělávání</t>
  </si>
  <si>
    <t>školství - prevence</t>
  </si>
  <si>
    <t>kultura a památková péče</t>
  </si>
  <si>
    <t>Tabulka č. 14</t>
  </si>
  <si>
    <t>Kód žádosti</t>
  </si>
  <si>
    <t>Název projektu</t>
  </si>
  <si>
    <t>Wikov SKI Skuhrov nad Bělou, z.s.</t>
  </si>
  <si>
    <t>Svazek obcí Horní Labe</t>
  </si>
  <si>
    <t>S.O.M. spol. s r.o.</t>
  </si>
  <si>
    <t>OBEC MALÁ ÚPA</t>
  </si>
  <si>
    <t>Krkonoše - svazek měst a obcí</t>
  </si>
  <si>
    <t>MĚSTO TRUTNOV</t>
  </si>
  <si>
    <t>SPORT PROFI, spol. s r.o.</t>
  </si>
  <si>
    <t>Město Rokytnice v Orlických horách</t>
  </si>
  <si>
    <t>Obec Olešnice v Orlických horách</t>
  </si>
  <si>
    <t>SALAGRO TOUR, spol. s r.o.</t>
  </si>
  <si>
    <t>Obec Skuhrov nad Bělou</t>
  </si>
  <si>
    <t>Město Miletín</t>
  </si>
  <si>
    <t>Město Špindlerův Mlýn</t>
  </si>
  <si>
    <t>Město Dvůr Králové nad Labem</t>
  </si>
  <si>
    <t>Město Dobruška</t>
  </si>
  <si>
    <t>Turistické informační centrum Trutnov</t>
  </si>
  <si>
    <t>MĚSTO ÚPICE</t>
  </si>
  <si>
    <t>Město Police nad Metují</t>
  </si>
  <si>
    <t>Kultura Rychnov nad Kněžnou, s.r.o.</t>
  </si>
  <si>
    <t>RNDr. Milan Voborník</t>
  </si>
  <si>
    <t>Město Hostinné</t>
  </si>
  <si>
    <t>Město Hořice</t>
  </si>
  <si>
    <t>Hradecká kulturní a vzdělávací společnost s.r.o.</t>
  </si>
  <si>
    <t>TEPLICKÉ SKÁLY s.r.o.</t>
  </si>
  <si>
    <t>Regionální turistické informační centrum Krkonoše</t>
  </si>
  <si>
    <t>Městské muzeum Nové Město nad Metují</t>
  </si>
  <si>
    <t>Regionální turistické a informační centrum, o.p.s.</t>
  </si>
  <si>
    <t>Město Opočno</t>
  </si>
  <si>
    <t>Centrum rozvoje Česká Skalice, o.p.s.</t>
  </si>
  <si>
    <t>OBEC ORLICKÉ ZÁHOŘÍ</t>
  </si>
  <si>
    <t>Kulturní zařízení města Jičína</t>
  </si>
  <si>
    <t>BRANKA, o.p.s.</t>
  </si>
  <si>
    <t>Společnost pro destinační management Broumovska o.p.s.</t>
  </si>
  <si>
    <t>Rozvoj partnerství a efektivní propagace turistického regionu Český ráj prostřednictvím destinačního managementu</t>
  </si>
  <si>
    <t>17CRG01 Úprava lyžařských běžeckých tras</t>
  </si>
  <si>
    <t>17CRG01-0001</t>
  </si>
  <si>
    <t>Úprava LBT v západní části Orlických hor v sezóně 2017/2018</t>
  </si>
  <si>
    <t>17CRG01-0002</t>
  </si>
  <si>
    <t>Bruslařský klub Nová Paka, z. s.</t>
  </si>
  <si>
    <t>Úprava lyžařských běžeckých tras na Novopacku</t>
  </si>
  <si>
    <t>17CRG01-0003</t>
  </si>
  <si>
    <t>Úprava LBT 2017/2018</t>
  </si>
  <si>
    <t>17CRG01-0004</t>
  </si>
  <si>
    <t>Úprava běžeckých tratí v okolí města Rokytnice v Orlických horách</t>
  </si>
  <si>
    <t>17CRG01-0006</t>
  </si>
  <si>
    <t>Úprava lyžařských běžeckých tras v areálu Wikov SKI Skuhrov nad Bělou</t>
  </si>
  <si>
    <t>17CRG01-0007</t>
  </si>
  <si>
    <t>Úprava lyžařských běžeckých tras v královéhradecké části Krkonoš 2017/2018</t>
  </si>
  <si>
    <t>17CRG01-0008</t>
  </si>
  <si>
    <t>Úprava lyžařských běžeckých tras pod Černou horou 2017/2018</t>
  </si>
  <si>
    <t>17CRG01-0009</t>
  </si>
  <si>
    <t>Lyžařské běžecké tratě v Kladském pomezí 2017-18</t>
  </si>
  <si>
    <t>17CRG01-0010</t>
  </si>
  <si>
    <t>Úprava LBT v centrální části Orlických hor 2017/2018</t>
  </si>
  <si>
    <t>17CRG01-0012</t>
  </si>
  <si>
    <t>Zimní úprava LBT v Malé Úpě 2017/2018</t>
  </si>
  <si>
    <t>17CRG01-0013</t>
  </si>
  <si>
    <t>Úprava lyžařských běžeckých tras Trutnov 2017/2018</t>
  </si>
  <si>
    <t>17CRG04 Podpora činnosti turistických informačních center</t>
  </si>
  <si>
    <t>17CRG04-0002</t>
  </si>
  <si>
    <t>Rozšíření služeb TIC Jičín</t>
  </si>
  <si>
    <t>17CRG04-0003</t>
  </si>
  <si>
    <t>Podpora činnosti turistických informačních center - č. programu 17CRG04</t>
  </si>
  <si>
    <t>17CRG04-0004</t>
  </si>
  <si>
    <t>Jsme tu pro turisty 2017</t>
  </si>
  <si>
    <t>17CRG04-0006</t>
  </si>
  <si>
    <t>Zkvalitňování úrovně a podmínek služeb v turistickém informačním centru v Orlickém Záhoří 2017</t>
  </si>
  <si>
    <t>17CRG04-0007</t>
  </si>
  <si>
    <t>Modernizace infromačního centra Mateřídouška Miletín</t>
  </si>
  <si>
    <t>17CRG04-0008</t>
  </si>
  <si>
    <t>Podpora činnosti TIC Olešnice v Orlických horách 2017</t>
  </si>
  <si>
    <t>17CRG04-0009</t>
  </si>
  <si>
    <t>Zkvalitňování poskytovaných služeb TIC Dobruška…</t>
  </si>
  <si>
    <t>17CRG04-0010</t>
  </si>
  <si>
    <t>Informační centrum Opočno - úpravy interiéru, zvýšení …</t>
  </si>
  <si>
    <t>17CRG04-0013</t>
  </si>
  <si>
    <t>Zvýšení kvality tištěných materiálů informačního centra</t>
  </si>
  <si>
    <t>17CRG04-0014</t>
  </si>
  <si>
    <t>TIC pod Zvičinou - zkvalitňování služeb</t>
  </si>
  <si>
    <t>17CRG04-0015</t>
  </si>
  <si>
    <t>Technické služby Adršpach, s. r. o.</t>
  </si>
  <si>
    <t>Podpora činnosti TIC</t>
  </si>
  <si>
    <t>17CRG04-0016</t>
  </si>
  <si>
    <t>,,Zmizelé Hostinné – jak vznikaly a rozšiřovaly se nejen městské čtvrti”</t>
  </si>
  <si>
    <t>17CRG04-0017</t>
  </si>
  <si>
    <t>Zkvalitnění a rozšíření služeb TIC Teplice nad Metují</t>
  </si>
  <si>
    <t>17CRG04-0018</t>
  </si>
  <si>
    <t>Podpora informačního centra v Rychnově nad Kněžnou</t>
  </si>
  <si>
    <t>17CRG04-0019</t>
  </si>
  <si>
    <t>Obec Malé Svatoňovice</t>
  </si>
  <si>
    <t>Rozšíření a zvýšení kvality služeb IC</t>
  </si>
  <si>
    <t>17CRG04-0020</t>
  </si>
  <si>
    <t>Rozšíření a zkvatitnění služeb a vybavení TIC Police nad Metují</t>
  </si>
  <si>
    <t>17CRG04-0021</t>
  </si>
  <si>
    <t>Zkvalitnění služeb TIC Rokytnice v Orlických horách</t>
  </si>
  <si>
    <t>17CRG04-0023</t>
  </si>
  <si>
    <t>Turistické informační centrum vítá návštěvníky</t>
  </si>
  <si>
    <t>17CRG04-0024</t>
  </si>
  <si>
    <t>Podpora činnosti turistických informačních center</t>
  </si>
  <si>
    <t>17CRG04-0025</t>
  </si>
  <si>
    <t>Toulky naším krajem</t>
  </si>
  <si>
    <t>17CRG04-0027</t>
  </si>
  <si>
    <t>Vydání nových propagačních letáků, zkvalitnění…</t>
  </si>
  <si>
    <t>17CRG04-0029</t>
  </si>
  <si>
    <t>Revitalizace KUKS o.p.s.</t>
  </si>
  <si>
    <t>Podpora činnosti TIC v Kuksu</t>
  </si>
  <si>
    <t>17CRG04-0030</t>
  </si>
  <si>
    <t>Zkvalitnění služeb TIC v Deštném v Orl. horách 2017</t>
  </si>
  <si>
    <t>17CRG04-0031</t>
  </si>
  <si>
    <t>Středisko ekologické výchovy SEVER Horní Maršov, o.p.s.</t>
  </si>
  <si>
    <t>Zvýšení kvality služeb infocentra DOTEK</t>
  </si>
  <si>
    <t>17CRG04-0032</t>
  </si>
  <si>
    <t>Podpora rozvoje činností TIC v hale Hlavního nádraží Hradec Králové</t>
  </si>
  <si>
    <t>17CRG04-0033</t>
  </si>
  <si>
    <t>Podpora činnosti TIC Velké náměstí</t>
  </si>
  <si>
    <t>17CRG04-0034</t>
  </si>
  <si>
    <t>Zlepšení dostupnosti a přehlednosti informací pro návštěvníky …</t>
  </si>
  <si>
    <t>17CRG04-0035</t>
  </si>
  <si>
    <t>Regionální turistické informační centrum Krkonoše - podpora činnosti</t>
  </si>
  <si>
    <t>17CRG04-0036</t>
  </si>
  <si>
    <t>MĚSTO NÁCHOD</t>
  </si>
  <si>
    <t>Zkvalitnění služeb Městského IC v Náchodě</t>
  </si>
  <si>
    <t>17CRG04-0038</t>
  </si>
  <si>
    <t>Červenokostelecko s.r.o.</t>
  </si>
  <si>
    <t>Dovybavení TIC Červený Kostelec</t>
  </si>
  <si>
    <t>17CRG04-0040</t>
  </si>
  <si>
    <t>Podpora činnosti turistického IC - Dolní Maršov</t>
  </si>
  <si>
    <t>17CRG04-0041</t>
  </si>
  <si>
    <t>Ucelená propagace Českoskalicka a zajištění provozu infocentra</t>
  </si>
  <si>
    <t>17CRG04-0043</t>
  </si>
  <si>
    <t>Kudy a kam v Kostelci nad Orlicí a okolí</t>
  </si>
  <si>
    <t>17CRG04-0044</t>
  </si>
  <si>
    <t>Podpora činnosti turistických informačních center - Svoboda nad Úpou</t>
  </si>
  <si>
    <t>17CRG06 Podpora činnosti a rozvoje destinačního managementu</t>
  </si>
  <si>
    <t>17CRG06-0004</t>
  </si>
  <si>
    <t>Krkonoše jedny hory - podpora propagace cestovního ruchu v turistickém regionu Krkonoše</t>
  </si>
  <si>
    <t>17CRG06-0005</t>
  </si>
  <si>
    <t>Činnost a rozvoj destinačního managementu v oblasti Kladské pomezí v roce 2017</t>
  </si>
  <si>
    <t>17CRG06-0006</t>
  </si>
  <si>
    <t>Destinační management Hradecko - funkční marketing turistické oblasti Hradecko</t>
  </si>
  <si>
    <t>17CRG06-0007</t>
  </si>
  <si>
    <t>Podzvičinsko, z. s.</t>
  </si>
  <si>
    <t>Činnost destinačního managementu v Podkrkonoší 2017</t>
  </si>
  <si>
    <t>17CRG06-0008</t>
  </si>
  <si>
    <t>Sdružení Český ráj, z.s.</t>
  </si>
  <si>
    <t>17CRG06-0009</t>
  </si>
  <si>
    <t>Rozvoj destinačního managementu na Broumovsku</t>
  </si>
  <si>
    <t>17POV01 - OBNOVA A ÚDRŽBA VENKOVSKÉ ZÁSTAVBY A OBČANSKÉ VYBAVENOSTI</t>
  </si>
  <si>
    <t>17POV01-0001</t>
  </si>
  <si>
    <t>OBEC POLOM</t>
  </si>
  <si>
    <t>Zhotovení fasády Polom čp. 34</t>
  </si>
  <si>
    <t>17POV01-0002</t>
  </si>
  <si>
    <t>OBEC ZÁBRODÍ</t>
  </si>
  <si>
    <t>Revitalizace sportovního areálu v Zábrodí</t>
  </si>
  <si>
    <t>17POV01-0008</t>
  </si>
  <si>
    <t>Obec Provodov-Šonov</t>
  </si>
  <si>
    <t>Výměna střešní krytiny a zateplení střechy ZŠ Provodov.</t>
  </si>
  <si>
    <t>17POV01-0009</t>
  </si>
  <si>
    <t>OBEC LANŽOV</t>
  </si>
  <si>
    <t>Domovní ČOV pro objekty obce Lanžov</t>
  </si>
  <si>
    <t>17POV01-0011</t>
  </si>
  <si>
    <t>OBEC DOLNÍ LOCHOV</t>
  </si>
  <si>
    <t>Stavební úpravy obecního úřadu - zateplení</t>
  </si>
  <si>
    <t>17POV01-0013</t>
  </si>
  <si>
    <t>OBEC HOŘIČKY</t>
  </si>
  <si>
    <t>Výměna oken na budově základní školy, školní jídelny a školní družiny čp. 19</t>
  </si>
  <si>
    <t>17POV01-0014</t>
  </si>
  <si>
    <t>Obec Dolní Přím</t>
  </si>
  <si>
    <t>Objekt volnočasových aktivit Horní Přím</t>
  </si>
  <si>
    <t>17POV01-0015</t>
  </si>
  <si>
    <t>OBEC LITOBOŘ</t>
  </si>
  <si>
    <t>Oprava požární zbrojnice</t>
  </si>
  <si>
    <t>17POV01-0016</t>
  </si>
  <si>
    <t>OBEC ŽĎÁR N.O.</t>
  </si>
  <si>
    <t>Stavební úpravy budovy obecního úřadu ve Žďáru nad Orlicí</t>
  </si>
  <si>
    <t>17POV01-0017</t>
  </si>
  <si>
    <t>OBEC MŽANY</t>
  </si>
  <si>
    <t>Oprava budovy ZŠ a MŠ Mžany</t>
  </si>
  <si>
    <t>17POV01-0024</t>
  </si>
  <si>
    <t>OBEC PRASKAČKA</t>
  </si>
  <si>
    <t>Stavební úpravy Základní a mateřské školy Praskačka</t>
  </si>
  <si>
    <t>17POV01-0025</t>
  </si>
  <si>
    <t>OBEC TŘESOVICE</t>
  </si>
  <si>
    <t>Oprava budovy obecního úřadu</t>
  </si>
  <si>
    <t>17POV01-0026</t>
  </si>
  <si>
    <t>Obec Smržov</t>
  </si>
  <si>
    <t>Rekonstrukce hasičské zbrojnice SDH Smržov</t>
  </si>
  <si>
    <t>17POV01-0027</t>
  </si>
  <si>
    <t>OBEC RYCHNOVEK</t>
  </si>
  <si>
    <t xml:space="preserve">Výměna střešní krytiny na hospodářské budově mateřské školy ve Zvoli			</t>
  </si>
  <si>
    <t>17POV01-0029</t>
  </si>
  <si>
    <t>OBEC JETŘICHOV</t>
  </si>
  <si>
    <t>Výměna oken na budově OÚ a školy -  Jetřichov č.p. 126</t>
  </si>
  <si>
    <t>17POV01-0031</t>
  </si>
  <si>
    <t>OBEC ŽĎÁR NAD METUJÍ</t>
  </si>
  <si>
    <t>Dokončení zateplení, výměna oken, výměna venkovního schodiště budovy č.p.60 ve Žďáru nad Metují</t>
  </si>
  <si>
    <t>17POV01-0032</t>
  </si>
  <si>
    <t>OBEC KYJE</t>
  </si>
  <si>
    <t>Oprava budovy obecního úřadu obce Kyje</t>
  </si>
  <si>
    <t>17POV01-0033</t>
  </si>
  <si>
    <t>Obec Milovice u Hořic</t>
  </si>
  <si>
    <t>Rekonstrukce topení v budově ZŠ Milovice u Hořic</t>
  </si>
  <si>
    <t>17POV01-0036</t>
  </si>
  <si>
    <t>OBEC KOHOUTOV</t>
  </si>
  <si>
    <t>Výměna  vchodových dveří a oken na budově Obecního úřadu v Kohoutově</t>
  </si>
  <si>
    <t>17POV02-0002</t>
  </si>
  <si>
    <t>OBEC PETROVICE</t>
  </si>
  <si>
    <t>Oprava chodníků v obci Petrovice  u nemovitosti čp.24</t>
  </si>
  <si>
    <t>17POV02-0003</t>
  </si>
  <si>
    <t>OBEC VINARY</t>
  </si>
  <si>
    <t>Manipulační plocha - sběrné místo</t>
  </si>
  <si>
    <t>17POV02-0005</t>
  </si>
  <si>
    <t>Obec Strážné</t>
  </si>
  <si>
    <t>Rekonstrukce komunikace "Kolonka" - I. etapa</t>
  </si>
  <si>
    <t>17POV02-0006</t>
  </si>
  <si>
    <t>Městys Žernov</t>
  </si>
  <si>
    <t>Úprava místních komunikací v Žernově</t>
  </si>
  <si>
    <t>17POV02-0007</t>
  </si>
  <si>
    <t>Obec Vrbice</t>
  </si>
  <si>
    <t>Oprava místních komunikací</t>
  </si>
  <si>
    <t>17POV02-0008</t>
  </si>
  <si>
    <t>Obec Staré Místo</t>
  </si>
  <si>
    <t>Obnova vozovkového souvrství na místní komunikaci p.č. 542/5 v obci a k.ú. Staré Místo</t>
  </si>
  <si>
    <t>17POV02-0009</t>
  </si>
  <si>
    <t>OBEC TRNOV</t>
  </si>
  <si>
    <t>Oprava chodníků v Trnově</t>
  </si>
  <si>
    <t>17POV02-0010</t>
  </si>
  <si>
    <t>Obec Nahořany</t>
  </si>
  <si>
    <t>Výstavba nového chodníku při silnici II/285, směr hřbitov</t>
  </si>
  <si>
    <t>17POV02-0011</t>
  </si>
  <si>
    <t>OBEC BOHARYNĚ</t>
  </si>
  <si>
    <t>Výstavba chodníku v Boharyni - I. etapa</t>
  </si>
  <si>
    <t>17POV02-0012</t>
  </si>
  <si>
    <t>Obec Zdobín</t>
  </si>
  <si>
    <t>Oprava požární nádrže</t>
  </si>
  <si>
    <t>17POV02-0013</t>
  </si>
  <si>
    <t>OBEC STŘEZETICE</t>
  </si>
  <si>
    <t>Oprava chodníků v obci Dlouhé Dvory</t>
  </si>
  <si>
    <t>17POV02-0015</t>
  </si>
  <si>
    <t>Obec Bašnice</t>
  </si>
  <si>
    <t>Úprava prostranství a obnova zeleně obce Bašnice</t>
  </si>
  <si>
    <t>17POV02-0017</t>
  </si>
  <si>
    <t>OBEC KOUNOV</t>
  </si>
  <si>
    <t>Dokončení stavby č. 18 - Rekonstrukce komunikace v Rozkoši</t>
  </si>
  <si>
    <t>17POV02-0018</t>
  </si>
  <si>
    <t>OBEC STRAČOV</t>
  </si>
  <si>
    <t>Oprava chodníku a komunikace</t>
  </si>
  <si>
    <t>17POV02-0021</t>
  </si>
  <si>
    <t>OBEC HŘIBINY-LEDSKÁ</t>
  </si>
  <si>
    <t>Oprava komunikace m.č. Paseky</t>
  </si>
  <si>
    <t>17POV02-0022</t>
  </si>
  <si>
    <t>Městys Machov</t>
  </si>
  <si>
    <t>Doplnění veřejného osvětlení v obci</t>
  </si>
  <si>
    <t>17POV02-0023</t>
  </si>
  <si>
    <t>Obec Libošovice</t>
  </si>
  <si>
    <t>Oprava místních komunikací v Libošovicích - místní část Malechovice</t>
  </si>
  <si>
    <t>17POV02-0024</t>
  </si>
  <si>
    <t>Obec Osek</t>
  </si>
  <si>
    <t>Obec Osek - výstavba místní komunikace</t>
  </si>
  <si>
    <t>17POV02-0025</t>
  </si>
  <si>
    <t>Obec Jeřice</t>
  </si>
  <si>
    <t>Rekonstrukce místní komunikace v Jeřicích</t>
  </si>
  <si>
    <t>17POV02-0027</t>
  </si>
  <si>
    <t>OBEC DOHALICE</t>
  </si>
  <si>
    <t>Oprava veřejného osvětlení - 2. část</t>
  </si>
  <si>
    <t>17POV02-0028</t>
  </si>
  <si>
    <t>OBEC PODBŘEZÍ</t>
  </si>
  <si>
    <t>Oprava místních komunikací v obci Podbřezí</t>
  </si>
  <si>
    <t>17POV02-0031</t>
  </si>
  <si>
    <t>OBEC MLADĚJOV</t>
  </si>
  <si>
    <t>Generální stavební úpravy vodní nádrže v Hubojedech</t>
  </si>
  <si>
    <t>17POV02-0032</t>
  </si>
  <si>
    <t>OBEC BYZHRADEC</t>
  </si>
  <si>
    <t>Modernizace veřejného osvětlení Byzhradec</t>
  </si>
  <si>
    <t>17POV02-0034</t>
  </si>
  <si>
    <t>OBEC BOROVNICE</t>
  </si>
  <si>
    <t>Rekonstrukce veřejného osvětlení Borovnice I. a II. etapa</t>
  </si>
  <si>
    <t>17POV02-0036</t>
  </si>
  <si>
    <t>OBEC OSICE</t>
  </si>
  <si>
    <t>Bezpečné a bezbariérové chodníky v Osicích - dokončení</t>
  </si>
  <si>
    <t>17POV02-0038</t>
  </si>
  <si>
    <t>Obec Běleč nad Orlicí</t>
  </si>
  <si>
    <t>Úprava nádvoří, parkoviště, zpevněných ploch a přístupové komunikace</t>
  </si>
  <si>
    <t>17POV02-0040</t>
  </si>
  <si>
    <t>Obec Střevač</t>
  </si>
  <si>
    <t>Revitalizace veřejných prostranství</t>
  </si>
  <si>
    <t>17POV02-0041</t>
  </si>
  <si>
    <t>OBEC HORNÍ RADECHOVÁ</t>
  </si>
  <si>
    <t>Oprava místní komunikace - Horní Radechová místní část Slavíkov - p.p.č. 660/1 a 958</t>
  </si>
  <si>
    <t>17POV02-0042</t>
  </si>
  <si>
    <t>Obec Barchov</t>
  </si>
  <si>
    <t>Revitalizace veřejné zeleně v obci Barchov</t>
  </si>
  <si>
    <t>17POV02-0044</t>
  </si>
  <si>
    <t>Obec Pohoří</t>
  </si>
  <si>
    <t>Rekonstrukce komunikace na parcele č. 161</t>
  </si>
  <si>
    <t>17POV02-0046</t>
  </si>
  <si>
    <t>Obec Podůlší</t>
  </si>
  <si>
    <t>Podůlší - oprava místní komunikace na p.č.: 332 a 333</t>
  </si>
  <si>
    <t>17POV02-0048</t>
  </si>
  <si>
    <t>OBEC HOŘINĚVES</t>
  </si>
  <si>
    <t>Rekonstrukce chodníků.</t>
  </si>
  <si>
    <t>17POV02-0049</t>
  </si>
  <si>
    <t>OBEC JASENNÁ</t>
  </si>
  <si>
    <t>Oprava chodníku ve středu obce Jasenná</t>
  </si>
  <si>
    <t>17POV02-0050</t>
  </si>
  <si>
    <t>OBEC LEDCE</t>
  </si>
  <si>
    <t>Stavební úpravy chodníků ve střední části obce - jižní strana</t>
  </si>
  <si>
    <t>17POV02-0051</t>
  </si>
  <si>
    <t>Obec Deštné v Orlických horách</t>
  </si>
  <si>
    <t>Oprava místní komunikace k čp. 363 Deštné v Orlických horách</t>
  </si>
  <si>
    <t>17POV02-0052</t>
  </si>
  <si>
    <t>OBEC SVĚTÍ</t>
  </si>
  <si>
    <t>Úprava zeleně na veřejných prostranstvích v obci a zřízení venkovních posilovacích strojů</t>
  </si>
  <si>
    <t>17POV02-0053</t>
  </si>
  <si>
    <t>Obec Butoves</t>
  </si>
  <si>
    <t>Vybudování chodníku a rekonstrukce požární nádrže</t>
  </si>
  <si>
    <t>17POV02-0054</t>
  </si>
  <si>
    <t>Obec Obědovice</t>
  </si>
  <si>
    <t>Obědovice - oprava chodníků - úsek 1, úsek 2</t>
  </si>
  <si>
    <t>17POV02-0061</t>
  </si>
  <si>
    <t>Obec Blešno</t>
  </si>
  <si>
    <t>Rekonstrukce VO v Blešně - část 1 Optimalizace přisv. přechodů a obnova podpěrných konstr. prvků</t>
  </si>
  <si>
    <t>17POV02-0062</t>
  </si>
  <si>
    <t>OBEC VESTEC</t>
  </si>
  <si>
    <t>Úprava komunikací v obci Vestec</t>
  </si>
  <si>
    <t>17RRD01 Podpora hasičské techniky pro obce s JPO</t>
  </si>
  <si>
    <t>17RRD01-0001</t>
  </si>
  <si>
    <t>Obec Batňovice</t>
  </si>
  <si>
    <t>Repase požárního vozidla T 148 CAS 32</t>
  </si>
  <si>
    <t>17RRD01-0003</t>
  </si>
  <si>
    <t>Cisternová automobilová stříkačka CAS 20 pro JSDH Hořiněves.</t>
  </si>
  <si>
    <t>17RRD01-0005</t>
  </si>
  <si>
    <t>OBEC LHOTA POD LIBČANY</t>
  </si>
  <si>
    <t>Pořízení specializované techniky pro JSDH Lhota pod Libčany</t>
  </si>
  <si>
    <t>17RRD02 Podpora svazků obcí</t>
  </si>
  <si>
    <t>17RRD02-0001</t>
  </si>
  <si>
    <t>"SVAZEK OBCÍ 1866"</t>
  </si>
  <si>
    <t>Profesionalizace Svazku obcí 1866</t>
  </si>
  <si>
    <t>17RRD02-0002</t>
  </si>
  <si>
    <t>Svazek obcí Metuje</t>
  </si>
  <si>
    <t>Profesionalizace Svazku obcí Metuje</t>
  </si>
  <si>
    <t>17RRD02-0003</t>
  </si>
  <si>
    <t>Dobrovolný svazek obcí "Region Orlické hory"</t>
  </si>
  <si>
    <t>Profesionalizace DSO Region Orlické hory 2017</t>
  </si>
  <si>
    <t>17RRD02-0004</t>
  </si>
  <si>
    <t>Svazek obcí Východní Krkonoše</t>
  </si>
  <si>
    <t>Profesionalizace Svazku obcí Východní Krkonoše 2017</t>
  </si>
  <si>
    <t>17RRD02-0005</t>
  </si>
  <si>
    <t>Svazek obcí "ÚPA"</t>
  </si>
  <si>
    <t>Profesionalizace svazku obci Úpa</t>
  </si>
  <si>
    <t>17RRD02-0006</t>
  </si>
  <si>
    <t>Dobrovolný svazek obcí Kladská stezka</t>
  </si>
  <si>
    <t>Profesionalizace DSO Kladská stezka</t>
  </si>
  <si>
    <t>17RRD02-0007</t>
  </si>
  <si>
    <t>Dobrovolný svazek obcí mikroregion Bělá</t>
  </si>
  <si>
    <t>Potřebná pomoc 2017</t>
  </si>
  <si>
    <t>17RRD02-0008</t>
  </si>
  <si>
    <t>Dobrovolný svazek obcí Region "Novoměstsko"</t>
  </si>
  <si>
    <t>Profesionalizace DSO Region Novoměstsko 2017</t>
  </si>
  <si>
    <t>17RRD02-0009</t>
  </si>
  <si>
    <t>DSO Broumovsko</t>
  </si>
  <si>
    <t>DSO Broumovsko 2017</t>
  </si>
  <si>
    <t>17RRD02-0010</t>
  </si>
  <si>
    <t>Mikroregion Hustířanka</t>
  </si>
  <si>
    <t>Mikroregion Hustířanka 2017</t>
  </si>
  <si>
    <t>17RRD02-0011</t>
  </si>
  <si>
    <t>Mikroregion urbanická brázda, svazek obcí</t>
  </si>
  <si>
    <t>Centrum společných služeb DSO Urbanická brázda</t>
  </si>
  <si>
    <t>17RRD02-0012</t>
  </si>
  <si>
    <t>Mikroregion Rodný kraj Františka Kupky</t>
  </si>
  <si>
    <t>Podpora svazku Mikroregion Rodný kraj Františka Kupky</t>
  </si>
  <si>
    <t>17RRD02-0013</t>
  </si>
  <si>
    <t>"MIKROREGION TÁBOR"</t>
  </si>
  <si>
    <t>Poradenská činnost v MR Tábor</t>
  </si>
  <si>
    <t>17RRD02-0014</t>
  </si>
  <si>
    <t>Mariánská zahrada</t>
  </si>
  <si>
    <t>Profesionalizace svazku obcí Mariánská zahrada 2017</t>
  </si>
  <si>
    <t>17RRD02-0015</t>
  </si>
  <si>
    <t>MIKROREGION PODCHLUMÍ</t>
  </si>
  <si>
    <t>Profesionalizace svazku Mikroregion Podchlumí 2017</t>
  </si>
  <si>
    <t>17RRD02-0016</t>
  </si>
  <si>
    <t>Společenství obcí Podkrkonoší</t>
  </si>
  <si>
    <t>Profesionalizace Společenství obcí Podkrkonoší</t>
  </si>
  <si>
    <t>17RRD02-0017</t>
  </si>
  <si>
    <t>Novopacko</t>
  </si>
  <si>
    <t>Profesionalizace DSO Novopacko</t>
  </si>
  <si>
    <t>17RRD02-0018</t>
  </si>
  <si>
    <t>Mikroregion Černilovsko, svazek obcí</t>
  </si>
  <si>
    <t>Podpora Mikroregionu Černilovsko v roce 2017</t>
  </si>
  <si>
    <t>17RRD02-0019</t>
  </si>
  <si>
    <t>Mikroregion Třebechovicko Svazek obcí</t>
  </si>
  <si>
    <t>Podpora Mikroregionu Třebechovicko v roce 2017</t>
  </si>
  <si>
    <t>17RRD02-0020</t>
  </si>
  <si>
    <t>Mikroregion Český ráj</t>
  </si>
  <si>
    <t>Náklady na poradce</t>
  </si>
  <si>
    <t>17RRD02-0021</t>
  </si>
  <si>
    <t>Mikroregion Rychnovsko</t>
  </si>
  <si>
    <t>Profesionalizace mikroregionu Rychnovsko</t>
  </si>
  <si>
    <t>17RRD02-0022</t>
  </si>
  <si>
    <t>Dobrovolný svazek obcí Orlice</t>
  </si>
  <si>
    <t>Profesionalizace mikroregionu Orlice</t>
  </si>
  <si>
    <t>17RRD02-0023</t>
  </si>
  <si>
    <t>Dobrovolný svazek obcí "Obecní voda"</t>
  </si>
  <si>
    <t>Profesionalizace mikroregionu Obecní voda</t>
  </si>
  <si>
    <t>17RRD02-0024</t>
  </si>
  <si>
    <t>Podpora Svazku obcí Horní Labe 2017</t>
  </si>
  <si>
    <t>17RRD02-0025</t>
  </si>
  <si>
    <t>Mikroregion obcí Památkové zóny 1866</t>
  </si>
  <si>
    <t>Profesionální vedení Mikroregionu OPZ 1866 - CSS</t>
  </si>
  <si>
    <t>17RRD02-0026</t>
  </si>
  <si>
    <t>Mikroregion Nechanicko, svazek obcí</t>
  </si>
  <si>
    <t>Profesionalizace Mikroregionu Nechanicko</t>
  </si>
  <si>
    <t>17RRD02-0027</t>
  </si>
  <si>
    <t>Dobrovolný svazek obcí Lesy Policka</t>
  </si>
  <si>
    <t>Profesionalizace DSO Lesy Policka</t>
  </si>
  <si>
    <t>17RRD02-0028</t>
  </si>
  <si>
    <t>Dobrovolný svazek obcí POCIDLINSKO</t>
  </si>
  <si>
    <t>Profesionalizace DSO POCIDLINSKO</t>
  </si>
  <si>
    <t>17RRD02-0029</t>
  </si>
  <si>
    <t>Podpora svazku Krkonoše - svazek měst a obcí v roce 2017</t>
  </si>
  <si>
    <t>17RRD02-0030</t>
  </si>
  <si>
    <t>Svazek obcí Jestřebí hory</t>
  </si>
  <si>
    <t>Rozvoj Svazku obcí Jestřebí hory</t>
  </si>
  <si>
    <t>17RRD02-0031</t>
  </si>
  <si>
    <t>Lázeňský mikroregion</t>
  </si>
  <si>
    <t>Profesionalizace Lázeňského mikroregionu</t>
  </si>
  <si>
    <t>17RRD02-0032</t>
  </si>
  <si>
    <t>Svazek obcí Brada</t>
  </si>
  <si>
    <t>Profesionalizace Svazku obcí Brada</t>
  </si>
  <si>
    <t>17RRD02-0033</t>
  </si>
  <si>
    <t>Dobrovolný svazek obcí mikroregionu "Brodec"</t>
  </si>
  <si>
    <t>Profesionalizace mikroregionu Brodec</t>
  </si>
  <si>
    <t>17RRD02-0034</t>
  </si>
  <si>
    <t>Dobrovolný svazek obcí Policka</t>
  </si>
  <si>
    <t>Manažer projektu 2017</t>
  </si>
  <si>
    <t>17RRD03 Podpora pořízení územních plánů zpracovaných v souladu s metodikou MINIS</t>
  </si>
  <si>
    <t>17RRD03-0001</t>
  </si>
  <si>
    <t>OBEC ČERVENÁ HORA</t>
  </si>
  <si>
    <t>Tvorba ÚZEMNÍHO PLÁNU OBCE ČERVENÁ HORA</t>
  </si>
  <si>
    <t>17RRD03-0002</t>
  </si>
  <si>
    <t>Obec Bezděkov nad Metují</t>
  </si>
  <si>
    <t>Územní plán obce Bezděkov nad Metují</t>
  </si>
  <si>
    <t>17RRD03-0003</t>
  </si>
  <si>
    <t>OBEC JANOV</t>
  </si>
  <si>
    <t>Územní plán Janov</t>
  </si>
  <si>
    <t>17RRD03-0005</t>
  </si>
  <si>
    <t>OBEC BABICE</t>
  </si>
  <si>
    <t>Územní plán  Babice</t>
  </si>
  <si>
    <t>17RRD03-0006</t>
  </si>
  <si>
    <t>Obec Lično</t>
  </si>
  <si>
    <t>Územní plán Lično</t>
  </si>
  <si>
    <t>17RRD03-0007</t>
  </si>
  <si>
    <t>OBEC OHNIŠOV</t>
  </si>
  <si>
    <t>Zpracování územního plánu obce Ohnišov</t>
  </si>
  <si>
    <t>17RRD03-0008</t>
  </si>
  <si>
    <t>Obec Čermná nad Orlicí</t>
  </si>
  <si>
    <t>Územní plán Čermná nad Orlicí</t>
  </si>
  <si>
    <t>17RRD03-0009</t>
  </si>
  <si>
    <t>Obec Slatina nad Zdobnicí</t>
  </si>
  <si>
    <t>Zpracování územního plánu pro obec Slatina nad Zdobnicí</t>
  </si>
  <si>
    <t>17RRD03-0011</t>
  </si>
  <si>
    <t>OBEC ZÁBŘEZÍ-ŘEČICE</t>
  </si>
  <si>
    <t>Územní plán Zábřezí-Řečice</t>
  </si>
  <si>
    <t>17RRD03-0012</t>
  </si>
  <si>
    <t>OBEC ROŽNOV</t>
  </si>
  <si>
    <t>Pořízení a digitalizace územního plánu obce Rožnov</t>
  </si>
  <si>
    <t>17RRD03-0013</t>
  </si>
  <si>
    <t>OBEC LUKAVEC U HOŘIC</t>
  </si>
  <si>
    <t>Územní plán Lukavec u Hořic</t>
  </si>
  <si>
    <t>17RRD03-0014</t>
  </si>
  <si>
    <t>Územní plán Světí</t>
  </si>
  <si>
    <t>17RRD06 Propagace cyklobusů v turistických regionech</t>
  </si>
  <si>
    <t>17RRD06-0001</t>
  </si>
  <si>
    <t>Propagace cyklobusů v Kladském pomezí v roce 2017</t>
  </si>
  <si>
    <t>17RRD06-0002</t>
  </si>
  <si>
    <t>Krkonošské cyklobusy 2017</t>
  </si>
  <si>
    <t>17RRD06-0003</t>
  </si>
  <si>
    <t>Propagace cyklobusů v Českém ráji</t>
  </si>
  <si>
    <t>17RRD06-0004</t>
  </si>
  <si>
    <t>Euroregion Pomezí Čech, Moravy a Kladska - Euroregion Glacensis</t>
  </si>
  <si>
    <t>CYKLOBUSY DO ORLICKÝCH HOR 2017</t>
  </si>
  <si>
    <t>17RRD12 Zvýšení akceschopnosti jednotek JPOII a JPOIII</t>
  </si>
  <si>
    <t>17RRD12-0001</t>
  </si>
  <si>
    <t>Město Jičín</t>
  </si>
  <si>
    <t>Zvýšení akceschopnosti JPO Jičín</t>
  </si>
  <si>
    <t>17RRD12-0002</t>
  </si>
  <si>
    <t>Zvýšení akceschopnosti JPO II Hořice rozšířením počtu řidičů v jednotce s řidičským oprávněním skupiny "C"</t>
  </si>
  <si>
    <t>17RRD12-0003</t>
  </si>
  <si>
    <t>Podpora Hasičů Batňovice JPO III.</t>
  </si>
  <si>
    <t>17RRD12-0004</t>
  </si>
  <si>
    <t>OBEC LOCHENICE</t>
  </si>
  <si>
    <t>zvýšení akceschopnosti</t>
  </si>
  <si>
    <t>17RRD12-0005</t>
  </si>
  <si>
    <t>OBEC VELKÁ JESENICE</t>
  </si>
  <si>
    <t>Rozšíření řidičského oprávnění ze skupiny "B" na skupinu "C" pro členy JPO II a JPO III</t>
  </si>
  <si>
    <t>17RRD12-0006</t>
  </si>
  <si>
    <t>Rozšíření řidičského oprávnění pro JPO II Police nad Metují</t>
  </si>
  <si>
    <t>17RRD12-0007</t>
  </si>
  <si>
    <t>Rozšíření řidičského oprávění ze skupinxy B na C JPO obce Olešnice v O.h.</t>
  </si>
  <si>
    <t>17RRD12-0008</t>
  </si>
  <si>
    <t>Zvýšení akceschopnosti JSDH města Dobrušky kategorie JPO III</t>
  </si>
  <si>
    <t>17RRD12-0009</t>
  </si>
  <si>
    <t>MĚSTO BROUMOV</t>
  </si>
  <si>
    <t>Zvýšení akceschopnosti jednotky JSDH Broumov (JPO III)</t>
  </si>
  <si>
    <t>17RRD12-0010</t>
  </si>
  <si>
    <t>OBEC DUBENEC</t>
  </si>
  <si>
    <t>Doplnění řidičů JPO III Dubenec</t>
  </si>
  <si>
    <t>17RRD12-0011</t>
  </si>
  <si>
    <t>Zajištění strojníků pro JSDH</t>
  </si>
  <si>
    <t>17RRD12-0012</t>
  </si>
  <si>
    <t>Zvýšení akceschopnosti jednotky JPO II Úpice</t>
  </si>
  <si>
    <t>17RRD12-0013</t>
  </si>
  <si>
    <t>MĚSTO BOROHRÁDEK</t>
  </si>
  <si>
    <t>Zvýšení počtu řidičů se sk. "C" u JPO města Borohrádek</t>
  </si>
  <si>
    <t>17RRD12-0015</t>
  </si>
  <si>
    <t>Město Týniště nad Orlicí</t>
  </si>
  <si>
    <t>Rozšíření řidičského oprávnění ze skupiny "B" na skupinu "C" pro členy JPO II</t>
  </si>
  <si>
    <t>17RRD12-0016</t>
  </si>
  <si>
    <t>OBEC ADRŠPACH</t>
  </si>
  <si>
    <t>Zvýšení akceschopnosti jednotky požární ochrany Adršpach</t>
  </si>
  <si>
    <t>17RRD12-0017</t>
  </si>
  <si>
    <t>MĚSTYS NOVÝ HRÁDEK</t>
  </si>
  <si>
    <t>Zvýšení akceschopnosti JSDH Nový Hrádek</t>
  </si>
  <si>
    <t>17RRD12-0018</t>
  </si>
  <si>
    <t>OBEC DOBRÉ</t>
  </si>
  <si>
    <t>Posílení stavu strojníku JSDH Obce Dobré</t>
  </si>
  <si>
    <t>17RRD12-0019</t>
  </si>
  <si>
    <t>Městys Velké Poříčí</t>
  </si>
  <si>
    <t>Zvýšení akceschopnosti jednotek JPO II a JPO III</t>
  </si>
  <si>
    <t>17RRD12-0020</t>
  </si>
  <si>
    <t>OBEC HORNÍ MARŠOV</t>
  </si>
  <si>
    <t>Rozšíření řidičského oprávnění ze skupiny "B" na skupinu "C" pro 2 členy JPO III</t>
  </si>
  <si>
    <t>17RRD12-0021</t>
  </si>
  <si>
    <t>MĚSTO ČERVENÝ KOSTELEC</t>
  </si>
  <si>
    <t>Školení ŘP skupina "C"</t>
  </si>
  <si>
    <t>17RRD12-0022</t>
  </si>
  <si>
    <t>Řidičské průkazy skupiny "C" pro členy JPO Náchod</t>
  </si>
  <si>
    <t>17RRD05  Rozvoj a budování dálkových a na ně navazujících cyklotras v Královéhradeckém kraji</t>
  </si>
  <si>
    <t>17RRD05-0002</t>
  </si>
  <si>
    <t>Rekonstrukce cyklotrasy Podbřezí -Studánka</t>
  </si>
  <si>
    <t>17RRD05-0003</t>
  </si>
  <si>
    <t>Cyklostezka a místo pro přecházení Podbřezí</t>
  </si>
  <si>
    <t>17RRD05-0004</t>
  </si>
  <si>
    <t>Projektové dokumentace pro stavbu veřejně přístupné účel. komunikace Chábory-Mělčany a místa pro přecházení v Cháborách</t>
  </si>
  <si>
    <t>17RRD05-0005</t>
  </si>
  <si>
    <t>výkupy pozemků a odnětí PFL na úseku Jaroměř-Rychnovek</t>
  </si>
  <si>
    <t>17RRD05-0007</t>
  </si>
  <si>
    <t>Dálková cyklotrasa propojující nadregionální  trasy č. 2 a 14</t>
  </si>
  <si>
    <t>17RRD05-0008</t>
  </si>
  <si>
    <t>Obec Kunčice nad Labem</t>
  </si>
  <si>
    <t>Labská stezka č. 2: úsek Kunčice nad Labem</t>
  </si>
  <si>
    <t>17RRD05-0009</t>
  </si>
  <si>
    <t>OBEC CHOTĚVICE</t>
  </si>
  <si>
    <t>Labská stezka č. 2: úsek Chotěvice</t>
  </si>
  <si>
    <t>17RRD05-0010</t>
  </si>
  <si>
    <t>OBEC DOLNÍ OLEŠNICE</t>
  </si>
  <si>
    <t>Labská stezka č. 2: úsek Dolní Olešnice, Vestřev</t>
  </si>
  <si>
    <t>17RRD05-0011</t>
  </si>
  <si>
    <t>Labská stezka č. 2: úsek Hostinné - Vestřev</t>
  </si>
  <si>
    <t>17RRD05-0012</t>
  </si>
  <si>
    <t>Labská stezka č. 2: úsek Hostinné - Klášterská Lhota</t>
  </si>
  <si>
    <t>17RRD05-0013</t>
  </si>
  <si>
    <t>Stezky pro terénní cyklistiku v lokalitě Čížkovy kameny</t>
  </si>
  <si>
    <t>17RRD05-0017</t>
  </si>
  <si>
    <t>OBEC VAL</t>
  </si>
  <si>
    <t>Projekt. dokumentace pro staveb. povolení a provedení stavby …</t>
  </si>
  <si>
    <t>17RRD05-0019</t>
  </si>
  <si>
    <t>Město Nové Město nad Metují</t>
  </si>
  <si>
    <t>Cykloregion Vlastimila Moravce - Chlístovská a Železova louka - DSP/DPS</t>
  </si>
  <si>
    <t>17RRD05-0021</t>
  </si>
  <si>
    <t>Heydukova cyklostezka</t>
  </si>
  <si>
    <t>17RRD05-0022</t>
  </si>
  <si>
    <t>Městys Mladé Buky</t>
  </si>
  <si>
    <t>Dálková trasa č. 22 - k.ú. Hertvíkovice, k.ú. Mladé Buky, k.ú. Kalná Voda</t>
  </si>
  <si>
    <t>17RRD05-0024</t>
  </si>
  <si>
    <t>MĚSTO ČESKÁ SKALICE</t>
  </si>
  <si>
    <t>Cyklostezka trasy C</t>
  </si>
  <si>
    <t>17RRD11 Zvýšení akceschopnosti jednotek požární ochrany v Královéhradeckém kraji</t>
  </si>
  <si>
    <t>17RRD11-0002</t>
  </si>
  <si>
    <t>Obec Bílsko</t>
  </si>
  <si>
    <t>Obec Bílsko - dopravní automobil</t>
  </si>
  <si>
    <t>17RRD11-0003</t>
  </si>
  <si>
    <t>Obec Choustníkovo Hradiště</t>
  </si>
  <si>
    <t>Zvýšení akceschopnosti jednotek požární ochrany v KHK</t>
  </si>
  <si>
    <t>17RRD11-0005</t>
  </si>
  <si>
    <t>Obec Ostroměř</t>
  </si>
  <si>
    <t>Zvýšení akceschopnosti jednotek požární ochrany v Královéhradeckém kraji</t>
  </si>
  <si>
    <t>17RRD11-0006</t>
  </si>
  <si>
    <t>Přístavba a rekonstrukce hasičské zbrojnice Lochenice</t>
  </si>
  <si>
    <t>17RRD11-0007</t>
  </si>
  <si>
    <t>Hořice - dopravní automobil</t>
  </si>
  <si>
    <t>17RRD11-0008</t>
  </si>
  <si>
    <t>Obec Újezd pod Troskami</t>
  </si>
  <si>
    <t>Dopravní automobil JPO Újezd pod Troskami</t>
  </si>
  <si>
    <t>17RRD11-0009</t>
  </si>
  <si>
    <t>OBEC HŘIBOJEDY</t>
  </si>
  <si>
    <t>Pořízení dopravního automobilu</t>
  </si>
  <si>
    <t>17RRD11-0010</t>
  </si>
  <si>
    <t>OBEC POTŠTEJN</t>
  </si>
  <si>
    <t>Nový dopravní automobil pro SDH Potštejn</t>
  </si>
  <si>
    <t>17RRD11-0012</t>
  </si>
  <si>
    <t>Nový dopravní automobil pro jednotku požární ochrany Jetřichov</t>
  </si>
  <si>
    <t>17RRD11-0013</t>
  </si>
  <si>
    <t>Obec Králíky</t>
  </si>
  <si>
    <t>Dopravní automobil Králíky</t>
  </si>
  <si>
    <t>17RRD11-0014</t>
  </si>
  <si>
    <t>Obec Říkov</t>
  </si>
  <si>
    <t>Zvýšení  akceschopnosti jednotek požární ochrany</t>
  </si>
  <si>
    <t>17RRD11-0015</t>
  </si>
  <si>
    <t>Město Nový Bydžov</t>
  </si>
  <si>
    <t>Nový Bydžov (Stará Skřeněř) - Dopravní automobil</t>
  </si>
  <si>
    <t>17RRD11-0016</t>
  </si>
  <si>
    <t>OBEC OTOVICE</t>
  </si>
  <si>
    <t>Nový dopravní automobil pro jednotku požární ochrany Otovice</t>
  </si>
  <si>
    <t>17RRD11-0017</t>
  </si>
  <si>
    <t>Obec Dolní Branná</t>
  </si>
  <si>
    <t>Pořízení nového dopravního automobilu.</t>
  </si>
  <si>
    <t>17RRD11-0018</t>
  </si>
  <si>
    <t>Stavba požární zbrojnice (rekonstrukce)</t>
  </si>
  <si>
    <t>17RRD11-0019</t>
  </si>
  <si>
    <t>OBEC HEŘMANICE</t>
  </si>
  <si>
    <t>17RRD11-0020</t>
  </si>
  <si>
    <t>OBEC NEDĚLIŠTĚ</t>
  </si>
  <si>
    <t>Neděliště - dopravní automobil</t>
  </si>
  <si>
    <t>17RRD11-0021</t>
  </si>
  <si>
    <t>Obec Cerekvice nad Bystřicí</t>
  </si>
  <si>
    <t>Stavební úpravy stávající budovy SDH Třebovětice</t>
  </si>
  <si>
    <t>17RRD11-0022</t>
  </si>
  <si>
    <t>Novostavba hasičské zbrojnice v Náchodě</t>
  </si>
  <si>
    <t>17RRD11-0023</t>
  </si>
  <si>
    <t>OBEC VIDOCHOV</t>
  </si>
  <si>
    <t>Pořízení nového dopravního automobilu</t>
  </si>
  <si>
    <t>17RRD11-0024</t>
  </si>
  <si>
    <t>OBEC HAJNICE</t>
  </si>
  <si>
    <t>Dopravní automobil s požárním přívěsem nákladním</t>
  </si>
  <si>
    <t xml:space="preserve">17SMV02 Rozvoj tvůrčích schopností a dovedností dětí, žáků a studentů </t>
  </si>
  <si>
    <t>17SMV02-0001</t>
  </si>
  <si>
    <t xml:space="preserve">Mateřská škola, Nový Bydžov, F. Palackého </t>
  </si>
  <si>
    <t>Rozvoj všestranných pohybových dovedností dětí předškolního věku</t>
  </si>
  <si>
    <t>17SMV02-0002</t>
  </si>
  <si>
    <t>ZŠ Nové Město nad Metují, Komenského 15</t>
  </si>
  <si>
    <t>Školička fotografování ZŠ Nové Město nad Metují, Komenského 15</t>
  </si>
  <si>
    <t>17SMV02-0003</t>
  </si>
  <si>
    <t xml:space="preserve">Základní škola Nové Město nad Metují, Školní </t>
  </si>
  <si>
    <t>Fotodílny-2017</t>
  </si>
  <si>
    <t>17SMV02-0004</t>
  </si>
  <si>
    <t>Základní škola Strž, Dvůr Králové nad Labem, E. Krásnohorské 2919</t>
  </si>
  <si>
    <t>Podporujeme, rozvíjíme schopnosti a dovednosti talentovaných žáků</t>
  </si>
  <si>
    <t>17SMV02-0005</t>
  </si>
  <si>
    <t>Základní škola a Mateřská škola, Pecka, okres Jičín</t>
  </si>
  <si>
    <t>S písničkou a hudbou jde všechno líp</t>
  </si>
  <si>
    <t>17SMV02-0006</t>
  </si>
  <si>
    <t>DDM Rychnov nad Kněžnou, Poláčkovo nám.</t>
  </si>
  <si>
    <t>"7T 2017"</t>
  </si>
  <si>
    <t>17SMV04 Zájmová práce se žáky mimo vyučování</t>
  </si>
  <si>
    <t>17SMV04-0001</t>
  </si>
  <si>
    <t>Základní škola a Mateřská škola, Lhota pod Libčany</t>
  </si>
  <si>
    <t>Zájmové kroužky na 1. stupni ZŠ a MŠ Lhota pod Libčany</t>
  </si>
  <si>
    <t>17SMV04-0003</t>
  </si>
  <si>
    <t>Základní škola a mateřská škola Dolní Lánov</t>
  </si>
  <si>
    <t>Zájmové kroužky v Dolním Lánově 2017 - 2018</t>
  </si>
  <si>
    <t>17SMV04-0004</t>
  </si>
  <si>
    <t>Základní škola a Mateřská škola, Lánov, okres Trutnov</t>
  </si>
  <si>
    <t>Trávíme volný čas v Lánováku</t>
  </si>
  <si>
    <t>17SMV04-0005</t>
  </si>
  <si>
    <t>Základní škola a Mateřská škola, Nechanice</t>
  </si>
  <si>
    <t>Šikovné prsty</t>
  </si>
  <si>
    <t>17SMV04-0007</t>
  </si>
  <si>
    <t>Základní škola a Mateřská škola, Černý Důl</t>
  </si>
  <si>
    <t>Škola jako centrum volnočasových aktivit</t>
  </si>
  <si>
    <t>17SMV04-0008</t>
  </si>
  <si>
    <t>Mateřská škola, základní škola a střední škola Daneta, s.r.o.</t>
  </si>
  <si>
    <t>Šikulové</t>
  </si>
  <si>
    <t>17SMV04-0009</t>
  </si>
  <si>
    <t>ZŠ a mateřská škola Na Daliborce, Hořice</t>
  </si>
  <si>
    <t>Založení kroužku mladých včelařů v Hořicích.</t>
  </si>
  <si>
    <t>17SMV04-0010</t>
  </si>
  <si>
    <t>Základní škola Mraveniště</t>
  </si>
  <si>
    <t>Sportujeme rádi</t>
  </si>
  <si>
    <t>17SMV04-0012</t>
  </si>
  <si>
    <t>Základní škola Sion J. A. Komenského, Hradec Králové</t>
  </si>
  <si>
    <t>Družina je prima</t>
  </si>
  <si>
    <t>17SMV04-0013</t>
  </si>
  <si>
    <t>Zájmové kroužky-2017</t>
  </si>
  <si>
    <t>17SMV04-0014</t>
  </si>
  <si>
    <t>Základní škola, Nový Hrádek, okres Náchod</t>
  </si>
  <si>
    <t>Po škole se nenudíme</t>
  </si>
  <si>
    <t>17SMV04-0015</t>
  </si>
  <si>
    <t>Základní škola a Mateřská škola, Horní Maršov</t>
  </si>
  <si>
    <t>Keramický kroužek</t>
  </si>
  <si>
    <t>17SMV04-0016</t>
  </si>
  <si>
    <t>Základní škola a Mateřská škola v Olešnici v Orl. h.</t>
  </si>
  <si>
    <t>Nezahálíme - kroužky navštěvujeme</t>
  </si>
  <si>
    <t>17SMV04-0017</t>
  </si>
  <si>
    <t>Základní škola a mateřská škola, Hořiněves</t>
  </si>
  <si>
    <t>Zájmová činnost v ZŠ a MŠ Hořiněves</t>
  </si>
  <si>
    <t>17SMV04-0018</t>
  </si>
  <si>
    <t>Masarykova jubilejní ZŠ a MŠ Černilov</t>
  </si>
  <si>
    <t>KDO SI HRAJE, NEZLOBÍ. Obnova a modernizace pomůcek a nářadí volnočasových aktivit.</t>
  </si>
  <si>
    <t>17SMV04-0019</t>
  </si>
  <si>
    <t>Základní škola a Mateřská škola, Dětenice</t>
  </si>
  <si>
    <t>Pestrá a kvalitní zájmová činnost v ZŠ a MŠ Dětenice</t>
  </si>
  <si>
    <t>17SMV05 Polytechnická výchova a vzdělávání</t>
  </si>
  <si>
    <t>17SMV05-0001</t>
  </si>
  <si>
    <t>Základní škola a Mateřská škola Krčín</t>
  </si>
  <si>
    <t>Robotikou k polytechnickému vzdělání na ZŠ Krčín</t>
  </si>
  <si>
    <t>17SMV05-0002</t>
  </si>
  <si>
    <t>Masarykova ZŠ a mateřská škola, Železnice</t>
  </si>
  <si>
    <t>Rozvoj polytechnických dovedností dětí a žáků v ZŠ a MŠ, Železnice</t>
  </si>
  <si>
    <t>17SMV05-0003</t>
  </si>
  <si>
    <t xml:space="preserve">Základní škola a Mateřská škola, Lhota pod Libčany </t>
  </si>
  <si>
    <t>Polytechnická výchova zábavou a hrou na ZŠ a MŠ Lhota pod Libčany</t>
  </si>
  <si>
    <t>17SMV05-0004</t>
  </si>
  <si>
    <t>Polytechnická výchova aneb podpora technického vzdělávání v MŠ</t>
  </si>
  <si>
    <t>17SMV05-0005</t>
  </si>
  <si>
    <t>I naše děti mají šikovné ruce a zvídavé srdce</t>
  </si>
  <si>
    <t>17SMV05-0008</t>
  </si>
  <si>
    <t>Mateřská škola Sluníčko, Nový Bydžov</t>
  </si>
  <si>
    <t>Malý stavitel</t>
  </si>
  <si>
    <t>17SMV05-0010</t>
  </si>
  <si>
    <t>Základní škola, Sobotka, okres Jičín</t>
  </si>
  <si>
    <t>Postav si svou školu</t>
  </si>
  <si>
    <t>17SMV05-0011</t>
  </si>
  <si>
    <t>Podpora a rozvoj polytechnické výchovy na MŠ a ZŠ Dolní Lánov</t>
  </si>
  <si>
    <t>17SMV05-0012</t>
  </si>
  <si>
    <t>Základní škola a Mateřská škola, Bílá Třemešná</t>
  </si>
  <si>
    <t>Mámo, táto, pojďte si se mnou hrát.</t>
  </si>
  <si>
    <t>17SMV05-0013</t>
  </si>
  <si>
    <t>ZŠ K. J. Erbena a Mateřská škola Korálka Miletín</t>
  </si>
  <si>
    <t>Polytechnická výchova a vzdělávání</t>
  </si>
  <si>
    <t>17SMV05-0014</t>
  </si>
  <si>
    <t>Základní škola a Mateřská škola, Smidary</t>
  </si>
  <si>
    <t>Polytechnické vzdělávání ZŠ a MŠ Smidary</t>
  </si>
  <si>
    <t>17SMV05-0016</t>
  </si>
  <si>
    <t>Základní škola a mateřská škola, Mžany</t>
  </si>
  <si>
    <t>Polytechnická výchova a vzdělávání v ZŠ a MŠ Mžany</t>
  </si>
  <si>
    <t>17SMV05-0017</t>
  </si>
  <si>
    <t>Základní škola, Milovice u Hořic, okres Jičín</t>
  </si>
  <si>
    <t>Rozvíjíme se hrou</t>
  </si>
  <si>
    <t>17SMV05-0018</t>
  </si>
  <si>
    <t>Základní škola a MŠ, Horní Maršov</t>
  </si>
  <si>
    <t>Mladí technici v maršovské škole</t>
  </si>
  <si>
    <t>17SMV05-0019</t>
  </si>
  <si>
    <t>Základní škola Strž, Dvůr Králové nad Labem</t>
  </si>
  <si>
    <t>Začínáme s technikou</t>
  </si>
  <si>
    <t>17SMV05-0020</t>
  </si>
  <si>
    <t>Mateřská škola, Sloupno</t>
  </si>
  <si>
    <t>Polytechnická výchova aneb skládám, tvořím, myslím</t>
  </si>
  <si>
    <t>17SMV05-0021</t>
  </si>
  <si>
    <t>Základní škola, Jičín, Poděbradova 18</t>
  </si>
  <si>
    <t>Stavebnice do školy</t>
  </si>
  <si>
    <t>17SMV05-0022</t>
  </si>
  <si>
    <t>ZŠ a  MŠ Josefa Gočára, Hradec Králové</t>
  </si>
  <si>
    <t>Technika nás zajímá</t>
  </si>
  <si>
    <t>17SMV05-0023</t>
  </si>
  <si>
    <t>Základní škola a Mateřská škola, Dětenice,</t>
  </si>
  <si>
    <t>Rozvoj polytechnického vzdělávání v ZŠ a MŠ Dětenice</t>
  </si>
  <si>
    <t>17SMP01-0001</t>
  </si>
  <si>
    <t>Základní škola a Mateřská škola, Lánov</t>
  </si>
  <si>
    <t>Preventivní program ZŠ Lánov 2017/2018</t>
  </si>
  <si>
    <t>17SMP01-0002</t>
  </si>
  <si>
    <t>Základní škola, Nový Bydžov, V. Kl. Klicpery</t>
  </si>
  <si>
    <t>TY–MY–JÁn 2017</t>
  </si>
  <si>
    <t>17SMP01-0003</t>
  </si>
  <si>
    <t>MŠ, základní škola a střední škola Daneta, s.r.o.</t>
  </si>
  <si>
    <t>Mé zdraví, tvé zdraví = zdravý životní styl</t>
  </si>
  <si>
    <t>17SMP01-0004</t>
  </si>
  <si>
    <t>Základní škola a Mateřská škola, Nechanice,</t>
  </si>
  <si>
    <t>Škola - ostrov bezpečí</t>
  </si>
  <si>
    <t>17SMP01-0005</t>
  </si>
  <si>
    <t xml:space="preserve">ZŠ Nové Město nad Metují, Komenského </t>
  </si>
  <si>
    <t>Preventivní program ZŠ Nové Město nad Metují pokračuje</t>
  </si>
  <si>
    <t>17SMP01-0006</t>
  </si>
  <si>
    <t>Bezpečné prostředí školy ve školním roce 2017-2018</t>
  </si>
  <si>
    <t>17SMP01-0007</t>
  </si>
  <si>
    <t>Základní škola a mateřská škola, Všestary</t>
  </si>
  <si>
    <t>Program dlouhodobé primární prevence zaměřený na rizikové chování a zdravý živoztní styl</t>
  </si>
  <si>
    <t>17SMP01-0008</t>
  </si>
  <si>
    <t>MY SE MÁME, ŽE SE MÁME</t>
  </si>
  <si>
    <t>17SMP01-0009</t>
  </si>
  <si>
    <t>Základní škola a Mateřská škola, Pecka</t>
  </si>
  <si>
    <t>Běžím o stošest až na horu Mt. Everest</t>
  </si>
  <si>
    <t>17SMP01-0010</t>
  </si>
  <si>
    <t>ZŠ Nové Město nad Metují, Školní 1000</t>
  </si>
  <si>
    <t>Táhneme všichni za jeden provaz - pokračování</t>
  </si>
  <si>
    <t>17SMP01-0011</t>
  </si>
  <si>
    <t>Bezpečné prostředí pro žáky ZŠ Krčín 2017-2018</t>
  </si>
  <si>
    <t>17SMP01-0012</t>
  </si>
  <si>
    <t>Mateřská škola Hostinné</t>
  </si>
  <si>
    <t>Pomáháme, jíme zdravě, vše s úsměvem zvládnem hravě.</t>
  </si>
  <si>
    <t>17SMP01-0013</t>
  </si>
  <si>
    <t>Základní škola Bratří Čapků, Úpice</t>
  </si>
  <si>
    <t>Zdravé klima školy vytváříme všichni společně</t>
  </si>
  <si>
    <t>17SMP01-0015</t>
  </si>
  <si>
    <t>Preventivní kurz pro žáky 6. ročníků</t>
  </si>
  <si>
    <t>17SMP01-0016</t>
  </si>
  <si>
    <t>Chceme být čestnými a spravedlivými lidmi  a děláme vše proto, abychom jimi byli</t>
  </si>
  <si>
    <t>17SMP01-0017</t>
  </si>
  <si>
    <t>Základní škola Úpice - Lány</t>
  </si>
  <si>
    <t>„Umíme se chovat v kyberprostoru?" aneb zdravé klima školy souvisí se zdravými vrstevnickými vztahy</t>
  </si>
  <si>
    <t>17SMP01-0018</t>
  </si>
  <si>
    <t>Základní škola SEVER, Hradec Králové, Lužická 1208</t>
  </si>
  <si>
    <t>Podpůrná terapeutická skupina pro děti z rodin z KHK v tíživé životní situaci</t>
  </si>
  <si>
    <t>17SMP01-0019</t>
  </si>
  <si>
    <t>Základní škola Jaroměř-Josefov</t>
  </si>
  <si>
    <t>Aktivní zapojení sociálně znevýhodněných žáků do třídní komunity</t>
  </si>
  <si>
    <t>17SMP01-0020</t>
  </si>
  <si>
    <t>Základní škola, Opočno</t>
  </si>
  <si>
    <t>Zážitková prevence pro žáky ZŠ Opočno 2017/2018</t>
  </si>
  <si>
    <t>17SMP01-0021</t>
  </si>
  <si>
    <t>SEMIRAMIS z. ú.</t>
  </si>
  <si>
    <t>Centrum primární prevence Královéhradeckého kraje Semiramis z.ú.</t>
  </si>
  <si>
    <t>17SMP01-0022</t>
  </si>
  <si>
    <t>Laxus z. ú.</t>
  </si>
  <si>
    <t>Programy všeobecné dlouhodobé primární prevence Laxus z.ú. v KHK</t>
  </si>
  <si>
    <t>17SMP01-0023</t>
  </si>
  <si>
    <t>ZŠ Gutha - Jarkovského Kostelec nad Orlicí</t>
  </si>
  <si>
    <t>Bezpečné klima školy</t>
  </si>
  <si>
    <t>17SMP01-0025</t>
  </si>
  <si>
    <t>Základní škola, Jičín, Železnická 460</t>
  </si>
  <si>
    <t>Abys nebyl nikdy sám</t>
  </si>
  <si>
    <t>17SMP01-0028</t>
  </si>
  <si>
    <t xml:space="preserve">Základní škola Vamberk, okres Rychnov n. Kn. </t>
  </si>
  <si>
    <t>Proč se zajímat o své zdraví?</t>
  </si>
  <si>
    <t>17SMP01-0029</t>
  </si>
  <si>
    <t>Základní škola a mateřská škola, Adršpach</t>
  </si>
  <si>
    <t>Programy zaměřené na prevenci rizikového chování a zdravý životní styl dětí a mládeže</t>
  </si>
  <si>
    <t>17SMP01-0030</t>
  </si>
  <si>
    <t>SATORI HK z.s.</t>
  </si>
  <si>
    <t>Preventivní působení SATORI HK z.s.</t>
  </si>
  <si>
    <t>17SMP01-0031</t>
  </si>
  <si>
    <t>Masarykova jubilejní základní škola a mateřská škola , Černilov</t>
  </si>
  <si>
    <t>Zkvalitněním třídnických hodin ke zvýšení prevence rizikového chování a k zlepšení životního stylu žáků</t>
  </si>
  <si>
    <t>17SMP01-0032</t>
  </si>
  <si>
    <t>Via Humanica, z. s.</t>
  </si>
  <si>
    <t>Úcta k životu 2017</t>
  </si>
  <si>
    <t>17SMP01-0033</t>
  </si>
  <si>
    <t>PROSTOR PRO, o.p.s.</t>
  </si>
  <si>
    <t>Programy primární prevence v Královéhradeckém kraji - všeobecná primární prevence</t>
  </si>
  <si>
    <t>17SMP03-0001</t>
  </si>
  <si>
    <t>UKAŽ MI SVŮJ SVĚT</t>
  </si>
  <si>
    <t>17SMP03-0002</t>
  </si>
  <si>
    <t>Etiká výchova z pohledu prevence proti šikaně</t>
  </si>
  <si>
    <t>17SMP03-0003</t>
  </si>
  <si>
    <t>Implementace Etické výchovy na ZŠ Sever</t>
  </si>
  <si>
    <t>17SMP03-0004</t>
  </si>
  <si>
    <t>Základní škola Hradební, Broumov</t>
  </si>
  <si>
    <t>Etická výchova na ZŠ Hradební, Broumov</t>
  </si>
  <si>
    <t>17SMP03-0006</t>
  </si>
  <si>
    <t>Základní škola Hučák</t>
  </si>
  <si>
    <t>Expedice jako nástroj podpory etického smýšlení na ZŠ Hučák</t>
  </si>
  <si>
    <t>17SMP03-0007</t>
  </si>
  <si>
    <t xml:space="preserve">Základní škola Jaroměř-Josefov, Vodárenská </t>
  </si>
  <si>
    <t>Aktivity pro sociálně znevýhodněné děti a rodiče v josefovské škole</t>
  </si>
  <si>
    <t>17SMR01-0001</t>
  </si>
  <si>
    <t>Pionýr, z.s. - Pionýrská skupina F. L. Věka</t>
  </si>
  <si>
    <t>17SMR01-0004</t>
  </si>
  <si>
    <t>Klub NATURA z.s.</t>
  </si>
  <si>
    <t>Poznávání lučních ekosystémů ČR (2. rok tříletého projektu)</t>
  </si>
  <si>
    <t>17SMR01-0007</t>
  </si>
  <si>
    <t>Junák - český skaut, středisko Brána Jičín, z. s.</t>
  </si>
  <si>
    <t>Junák-středisko Brána Jičín</t>
  </si>
  <si>
    <t>17SMR01-0008</t>
  </si>
  <si>
    <t>Asociace Tom ČR, TOM 19208 KADET</t>
  </si>
  <si>
    <t>Putování přes sedm světadílů</t>
  </si>
  <si>
    <t>17SMR01-0009</t>
  </si>
  <si>
    <t>Pionýr, z. s. - Pionýrská skupina  POHODA</t>
  </si>
  <si>
    <t>Třicítka</t>
  </si>
  <si>
    <t>17SMR01-0010</t>
  </si>
  <si>
    <t>Junák - český skaut, středisko Dobráček Hostinné, z. s.</t>
  </si>
  <si>
    <t>Provozní náklady střediska Dobráček Hostinné</t>
  </si>
  <si>
    <t>17SMR01-0011</t>
  </si>
  <si>
    <t>Junák - český skaut, středisko Rybárny Hradec Králové, z.s.</t>
  </si>
  <si>
    <t>Provoz skautského střediska Rybárny</t>
  </si>
  <si>
    <t>17SMR01-0012</t>
  </si>
  <si>
    <t>Junák - český skaut, stř. Františka Barvíře Třebechovice p. O. z. s.</t>
  </si>
  <si>
    <t>Výdaje na provoz a celoroční činnost 2017</t>
  </si>
  <si>
    <t>17SMR01-0013</t>
  </si>
  <si>
    <t>Asociace turistických oddílů mládeže ČR, TOM 1722 Pěšinky a Ostříži</t>
  </si>
  <si>
    <t>Jak přežít</t>
  </si>
  <si>
    <t>17SMR01-0014</t>
  </si>
  <si>
    <t>Greenhorns - Svobodný oddíl</t>
  </si>
  <si>
    <t>Podpora dětského tábornického oddílu.</t>
  </si>
  <si>
    <t>17SMR01-0015</t>
  </si>
  <si>
    <t>Junák - český skaut, středisko Červený Kostelec, z. s.</t>
  </si>
  <si>
    <t>Celoroční činnost skautských oddílů v ČK</t>
  </si>
  <si>
    <t>17SMR01-0016</t>
  </si>
  <si>
    <t>Spolek Isabel, zapsaný spolek</t>
  </si>
  <si>
    <t>Šikovná kopýtka</t>
  </si>
  <si>
    <t>17SMR01-0018</t>
  </si>
  <si>
    <t>Junák - český skaut, středisko Dobruška, z. s.</t>
  </si>
  <si>
    <t>Skauti Dobruška - činnost celorok 2017</t>
  </si>
  <si>
    <t>17SMR01-0019</t>
  </si>
  <si>
    <t>Na Venkově z.s.</t>
  </si>
  <si>
    <t>S dětmi blíž k přírodě</t>
  </si>
  <si>
    <t>17SMR01-0021</t>
  </si>
  <si>
    <t>Junák - český skaut, středisko Zvičina Dvůr Králové nad Labem, z. s.</t>
  </si>
  <si>
    <t>Provoz skautského střediska Dvůr králové nad Labem</t>
  </si>
  <si>
    <t>17SMR01-0023</t>
  </si>
  <si>
    <t>Junák - český skaut, středisko K. Šimka Hradec Králové, z. s.</t>
  </si>
  <si>
    <t>Podpora celoroční činnosti Junáka - střediska K. Šimka 2017</t>
  </si>
  <si>
    <t>17SMR01-0024</t>
  </si>
  <si>
    <t>Junák - svaz skautů a skautek ČR, středisko Hořice v Podkrkonoší</t>
  </si>
  <si>
    <t>Příspěvek na provoz skautských základen a zabezpečení objektu</t>
  </si>
  <si>
    <t>17SMR01-0025</t>
  </si>
  <si>
    <t>Bavíme se sportem z.s.</t>
  </si>
  <si>
    <t>Bavíme se sportem</t>
  </si>
  <si>
    <t>17SMR01-0026</t>
  </si>
  <si>
    <t>Pionýr, z. s. - Pionýrská skupina Táborník</t>
  </si>
  <si>
    <t>Podpora celoroční činnosti PS Táborník</t>
  </si>
  <si>
    <t>17SMR01-0027</t>
  </si>
  <si>
    <t>Junák - svaz skautů a skautek ČR, středisko "Skaláci" Police nad Metují</t>
  </si>
  <si>
    <t>Provoz klubovny a podpora činnosti skautského střediska Skaláci Police nad Metují</t>
  </si>
  <si>
    <t>17SMR01-0028</t>
  </si>
  <si>
    <t>Rychnovský dětský sbor, z.s.</t>
  </si>
  <si>
    <t>Rychnovský dětský sbor 2017</t>
  </si>
  <si>
    <t>17SMR01-0030</t>
  </si>
  <si>
    <t>Junák - český skaut, středisko ÚTA Nové Město nad Metují, z. s.</t>
  </si>
  <si>
    <t>Provoz 2017</t>
  </si>
  <si>
    <t>17SMR01-0031</t>
  </si>
  <si>
    <t>Pionýr, z. s. - Pionýrská skupina Náchod</t>
  </si>
  <si>
    <t>Oddíl Lovci stop</t>
  </si>
  <si>
    <t>17SMR01-0032</t>
  </si>
  <si>
    <t>Junák - český skaut, středisko Náchod, z. s.</t>
  </si>
  <si>
    <t>Podpora činnosti Junák, český skaut, z.s. středisko Náchod v roce 2017</t>
  </si>
  <si>
    <t>17SMR01-0035</t>
  </si>
  <si>
    <t>Československý zálesák - svaz pro pobyt v přírodě, 1. středisko Nová Paka</t>
  </si>
  <si>
    <t>Zálesácký rok 2017</t>
  </si>
  <si>
    <t>17SMR01-0036</t>
  </si>
  <si>
    <t>Junák - český skaut, středisko Kostelec nad Orlicí, z. s.</t>
  </si>
  <si>
    <t>Celoroční provoz skautského střediska</t>
  </si>
  <si>
    <t>17SMR01-0037</t>
  </si>
  <si>
    <t>Liga Lesní moudrosti kmen Tate Osmaka</t>
  </si>
  <si>
    <t>Pro všechny 17</t>
  </si>
  <si>
    <t>17SMR01-0038</t>
  </si>
  <si>
    <t>ELDORÁDO STŘEDISKO NÁCHOD</t>
  </si>
  <si>
    <t>Eldorádo, středisko Náchod - 2017</t>
  </si>
  <si>
    <t>17SMR01-0039</t>
  </si>
  <si>
    <t>TŠ Bonifác, z. s.</t>
  </si>
  <si>
    <t>Bonifác a jeho spousta dalších nápadů 2017</t>
  </si>
  <si>
    <t>17SMR01-0040</t>
  </si>
  <si>
    <t>Pionýr, z.s . - Pionýrská skupina Za Vodou</t>
  </si>
  <si>
    <t>Celoroční činnost Pionýrské skupiny Za Vodou</t>
  </si>
  <si>
    <t>17SMR01-0043</t>
  </si>
  <si>
    <t>Pionýr, z. s. - Pionýrská skupina Mladost</t>
  </si>
  <si>
    <t>Za poznáním i zábavou - celoroční činnost PS Mladost</t>
  </si>
  <si>
    <t>17SMR01-0044</t>
  </si>
  <si>
    <t>YMCA Hradec Králové</t>
  </si>
  <si>
    <t>Celoroční provoz YMCA Hradec Králové včetně Informačního centra pro mládež</t>
  </si>
  <si>
    <t>17SMR01-0045</t>
  </si>
  <si>
    <t>Krajské centrum Duhy v Královéhradeckém kraji</t>
  </si>
  <si>
    <t>Podpora pobočných spolků DUHY v Královéhradeckém kraji</t>
  </si>
  <si>
    <t>17SMR02 Podpora činnosti organizací pracujících s dětmi a mládeží</t>
  </si>
  <si>
    <t>17SMR02-0001</t>
  </si>
  <si>
    <t>Spolek rodičů a přátel zdravotně postižených dětí Daneta</t>
  </si>
  <si>
    <t>Volnočasové aktivity v Danetě 2017</t>
  </si>
  <si>
    <t>17SMR02-0003</t>
  </si>
  <si>
    <t>Sbor dobrovolných hasičů Žacléř</t>
  </si>
  <si>
    <t>Vybavení klubovny</t>
  </si>
  <si>
    <t>17SMR02-0004</t>
  </si>
  <si>
    <t>Atelier Petrlenka</t>
  </si>
  <si>
    <t>S Petrlenkou žít a užít...</t>
  </si>
  <si>
    <t>17SMR02-0005</t>
  </si>
  <si>
    <t>SH ČMS - Okresní sdružení hasičů Náchod</t>
  </si>
  <si>
    <t>Celoroční činnost kolektivů mladých hasičů na okrese Náchod</t>
  </si>
  <si>
    <t>17SMR02-0006</t>
  </si>
  <si>
    <t>Spolek "Krásná Světlá"</t>
  </si>
  <si>
    <t>Farmářský kroužek ve Světlé v roce 2017</t>
  </si>
  <si>
    <t>17SMR02-0007</t>
  </si>
  <si>
    <t>Mateřské centrum Kapička, z.s.</t>
  </si>
  <si>
    <t>Rozvoj psychosociálních, komunikačních a motorických dovedností dětí ve věku od 0 do 6 let</t>
  </si>
  <si>
    <t>17SMR02-0008</t>
  </si>
  <si>
    <t>SBOR DOBROVOLNÝCH HASIČŮ KVASINY</t>
  </si>
  <si>
    <t>Celoroční činnost mládeže</t>
  </si>
  <si>
    <t>17SMR02-0009</t>
  </si>
  <si>
    <t>Modelářské centrum z.s.</t>
  </si>
  <si>
    <t>Dětský modelářský kroužek</t>
  </si>
  <si>
    <t>17SMR02-0010</t>
  </si>
  <si>
    <t>Spolek školy pro život</t>
  </si>
  <si>
    <t>Volný čas smysluplně 2017</t>
  </si>
  <si>
    <t>17SMR02-0012</t>
  </si>
  <si>
    <t>SH ČMS - Sbor dobrovolných hasičů Slatiny</t>
  </si>
  <si>
    <t>Kroužek mladých hasičů Slatiny 2017</t>
  </si>
  <si>
    <t>17SMR02-0013</t>
  </si>
  <si>
    <t>SH ČMS - Sbor dobrovolných hasičů Houdkovice</t>
  </si>
  <si>
    <t>Zajištění činnosti s kolektivem mladých hasičů, pořízení, údržba a opravy MTV</t>
  </si>
  <si>
    <t>17SMR02-0014</t>
  </si>
  <si>
    <t>Sion - Nová generace, z.s.</t>
  </si>
  <si>
    <t>Nová generace</t>
  </si>
  <si>
    <t>17SMR02-0015</t>
  </si>
  <si>
    <t>SH ČMS - Sbor dobrovolných hasičů Bačetín</t>
  </si>
  <si>
    <t>Podpora činnosti mládeže SDH Bačetín</t>
  </si>
  <si>
    <t>17SMR02-0018</t>
  </si>
  <si>
    <t>Muzeum přírody Český ráj z.s.</t>
  </si>
  <si>
    <t>Prachovské kroužky</t>
  </si>
  <si>
    <t>17SMR02-0019</t>
  </si>
  <si>
    <t>Pionýr, z. s. - Pionýrská skupina Dobruška</t>
  </si>
  <si>
    <t>Celoroční činnost Pionýr Dobruška</t>
  </si>
  <si>
    <t>17SMR02-0020</t>
  </si>
  <si>
    <t>SH ČMS - Sbor dobrovolných hasičů Solnice</t>
  </si>
  <si>
    <t>Podpora činnosti mladých hasičů SDH Solnice</t>
  </si>
  <si>
    <t>17SMR02-0021</t>
  </si>
  <si>
    <t>Tkalcovské muzeum z.s.</t>
  </si>
  <si>
    <t>Děti a výtvarná tvorba</t>
  </si>
  <si>
    <t>17SMR02-0022</t>
  </si>
  <si>
    <t>SH ČMS - Sbor dobrovolných hasičů Ledce</t>
  </si>
  <si>
    <t>Činnost mladých hasičů v obci Ledce</t>
  </si>
  <si>
    <t>17SMR02-0023</t>
  </si>
  <si>
    <t>Jezdecký klub Briliant - Petrovice, z.s.</t>
  </si>
  <si>
    <t>"Koníček - můj kamarád"</t>
  </si>
  <si>
    <t>17SMR02-0024</t>
  </si>
  <si>
    <t>SBOR DOBROVOLNÝCH HASIČŮ CHLUMEC NAD CIDLINOU</t>
  </si>
  <si>
    <t>Celoroční činnost Mladých hasičů Sboru dobrovolných hasičů Chlumec nad Cidlinou</t>
  </si>
  <si>
    <t>17SMR02-0025</t>
  </si>
  <si>
    <t>SH ČMS - Sbor dobrovolných hasičů Bystré v Orlických horách</t>
  </si>
  <si>
    <t>Podpora rozvoje fyzické zdatnosti členů kolektivu mladých hasičů</t>
  </si>
  <si>
    <t>17SMR02-0026</t>
  </si>
  <si>
    <t>NO LIMITS, z.s.</t>
  </si>
  <si>
    <t>Celoroční činnost Jezdeckého klubu No Limits</t>
  </si>
  <si>
    <t>17SMR02-0027</t>
  </si>
  <si>
    <t>Sbor dobrovolných hasičů Hřibojedy</t>
  </si>
  <si>
    <t>Podpora činnosti kolektivu mladých hasičů SDH Hřibojedy</t>
  </si>
  <si>
    <t>17SMR02-0028</t>
  </si>
  <si>
    <t>Děti sportu HK, z.s.</t>
  </si>
  <si>
    <t>Letní příměstský tábor 2017</t>
  </si>
  <si>
    <t>17SMR02-0029</t>
  </si>
  <si>
    <t>SH ČMS  -  Krajské sdružení hasičů  Královéhradeckého kraje</t>
  </si>
  <si>
    <t>Podpora činnosti Krajského sdružení hasičů KHK pracující s dětmi a mládeží</t>
  </si>
  <si>
    <t>17SMR02-0030</t>
  </si>
  <si>
    <t>Křesťanské rodinné centrum Sedmikráska, zapsaný spolek</t>
  </si>
  <si>
    <t>Pro děti a s dětmi</t>
  </si>
  <si>
    <t>17SMR02-0031</t>
  </si>
  <si>
    <t>OKO - vzdělávací a rozvojové centrum, z.s.</t>
  </si>
  <si>
    <t>Výstavy a workshopy pro děti a mládež na Rychnovsku a Královéhradecku.</t>
  </si>
  <si>
    <t>17SMR02-0032</t>
  </si>
  <si>
    <t>Centrum pro rodinu Beránek, z.s.</t>
  </si>
  <si>
    <t>Volnočasové aktivity pro děti a mládež ze Všestar a okolí - 2017</t>
  </si>
  <si>
    <t>17SMR03 Akce pro děti a mládež ve volném čase</t>
  </si>
  <si>
    <t>17SMR03-0002</t>
  </si>
  <si>
    <t>Mateřská škola, Hradec Králové, Kampanova 1488</t>
  </si>
  <si>
    <t>Poklad na Stříbrném rybníku 2017 - 10. ročník dětského dne</t>
  </si>
  <si>
    <t>17SMR03-0003</t>
  </si>
  <si>
    <t>Biskupství královéhradecké</t>
  </si>
  <si>
    <t>Diecézní setkání mládeže 2017</t>
  </si>
  <si>
    <t>17SMR03-0005</t>
  </si>
  <si>
    <t>Mensa České republiky</t>
  </si>
  <si>
    <t>Logická olympiáda 2017 - Královehradecký kraj</t>
  </si>
  <si>
    <t>17SMR03-0007</t>
  </si>
  <si>
    <t>DDM Kostelec nad Orlicí, Žižkova 367</t>
  </si>
  <si>
    <t>Opakující se akce pro veřejnost pořádané DDM</t>
  </si>
  <si>
    <t>17SMR03-0009</t>
  </si>
  <si>
    <t>SBOR DOBROVOLNÝCH HASIČŮ BĚLOVES</t>
  </si>
  <si>
    <t>Běloveské soutěže pro hasičskou mládež v roce 2017</t>
  </si>
  <si>
    <t>17SMR03-0011</t>
  </si>
  <si>
    <t>Akce pro děti 2017</t>
  </si>
  <si>
    <t>17SMR03-0012</t>
  </si>
  <si>
    <t>Tvořivé dílny v Muzeum papírových modelů v roce 2017</t>
  </si>
  <si>
    <t>17SMR03-0014</t>
  </si>
  <si>
    <t>Důl Jan Šverma o.p.s.</t>
  </si>
  <si>
    <t>Jak se peklo probouzí aneb jak se čerti na zem za dětmi chystají</t>
  </si>
  <si>
    <t>17SMR03-0015</t>
  </si>
  <si>
    <t>Hrajeme si s Brodíkem</t>
  </si>
  <si>
    <t>17SMR03-0019</t>
  </si>
  <si>
    <t>ZŠ a MŠ, Nechanice, okres Hradec Králové</t>
  </si>
  <si>
    <t>Tradice, zvyky a lidová řemesla</t>
  </si>
  <si>
    <t>17SMR03-0021</t>
  </si>
  <si>
    <t>Dům dětí a mládeže JEDNIČKA, Dvůr Králové nad Labem, Spojených národů 1620</t>
  </si>
  <si>
    <t>Prima hrátky v Jedničce aneb Zahradní slavnost pro děti 2017</t>
  </si>
  <si>
    <t>17SMR03-0022</t>
  </si>
  <si>
    <t>Tradiční exkurze a soutěže</t>
  </si>
  <si>
    <t>17SMR03-0023</t>
  </si>
  <si>
    <t>Pionýr, z. s. - Královéhradecká krajská organizace</t>
  </si>
  <si>
    <t>KRAjské SETkání pionýrských oddílů</t>
  </si>
  <si>
    <t>17SMR03-0024</t>
  </si>
  <si>
    <t>Umělecká agentura Ambrozia při ZŠ Pouchov Hradec Králové o.p.s.</t>
  </si>
  <si>
    <t>Letní umělecká škola Ambrozia 2017</t>
  </si>
  <si>
    <t>17SMR03-0026</t>
  </si>
  <si>
    <t>Klub rodičů a přátel tanečního oboru ZUŠ Střezina, z. s.</t>
  </si>
  <si>
    <t>Cesta kolem světa</t>
  </si>
  <si>
    <t>17SMR03-0027</t>
  </si>
  <si>
    <t>Středisko ekologické výchovy SEVER Hradec Králové, o.p.s.</t>
  </si>
  <si>
    <t>Za přírodními poklady v Hradci Králové</t>
  </si>
  <si>
    <t>17SMR03-0034</t>
  </si>
  <si>
    <t>DDM, Rychnov n. Kn. , Poláčkovo náměstí 88</t>
  </si>
  <si>
    <t>VOLNÝ ČAS NA RYCHNOVSKU 2017</t>
  </si>
  <si>
    <t>17SMR03-0035</t>
  </si>
  <si>
    <t>Středisko volného času Déčko, Náchod, Zámecká 243</t>
  </si>
  <si>
    <t>Dětem a mládeži otevřeno 2017</t>
  </si>
  <si>
    <t>17SMR03-0036</t>
  </si>
  <si>
    <t>Akce pořádané Krajským sdružením hasičů KHK</t>
  </si>
  <si>
    <t>17SMR04 Táborová činnost:</t>
  </si>
  <si>
    <t>17SMR04-0001</t>
  </si>
  <si>
    <t>Klub rodičů a přátel Královéhradeckého dětského sboru, spolek</t>
  </si>
  <si>
    <t>Letní tábor JITRO 2017</t>
  </si>
  <si>
    <t>17SMR04-0003</t>
  </si>
  <si>
    <t>Centrum pro integraci osob se zdravotním postižením KHK, o.p.s.</t>
  </si>
  <si>
    <t>Tábory pro děti a mládež se zdravotním postižením</t>
  </si>
  <si>
    <t>17SMR04-0004</t>
  </si>
  <si>
    <t>SH ČMS - Sbor dobrovolných hasičů Bukovice</t>
  </si>
  <si>
    <t>Letní tábor mladých hasičů 2017</t>
  </si>
  <si>
    <t>17SMR04-0005</t>
  </si>
  <si>
    <t>NA HRADECKÉM KOPEČKU, z. s.</t>
  </si>
  <si>
    <t>Na hradby!</t>
  </si>
  <si>
    <t>17SMR04-0006</t>
  </si>
  <si>
    <t>Námořnici zvednou kotvy, dobré větry letos vají- na tábor kurz nabereme i díky kraji!</t>
  </si>
  <si>
    <t>17SMR04-0007</t>
  </si>
  <si>
    <t>Dům dětí a mládeže, Nový Bydžov</t>
  </si>
  <si>
    <t>Letní tábor Plátěnka</t>
  </si>
  <si>
    <t>17SMR04-0009</t>
  </si>
  <si>
    <t>DSJ camp, z.s.</t>
  </si>
  <si>
    <t>Letní dětský tábor s rehabilitací Pecka 2017</t>
  </si>
  <si>
    <t>17SMR04-0010</t>
  </si>
  <si>
    <t>JaTaLeTa</t>
  </si>
  <si>
    <t>17SMR04-0011</t>
  </si>
  <si>
    <t>Dům dětí a mládeže Pelíšek, Vrchlabí</t>
  </si>
  <si>
    <t>Volný čas dětí a mládeže s DDM Pelíšek</t>
  </si>
  <si>
    <t>17SMR04-0012</t>
  </si>
  <si>
    <t>Tábor Javoříčko 2017</t>
  </si>
  <si>
    <t>17SMR04-0014</t>
  </si>
  <si>
    <t>Tábory 2017</t>
  </si>
  <si>
    <t>17SMR04-0015</t>
  </si>
  <si>
    <t>Junák - český skaut, středisko Střela Stěžery,z.s.</t>
  </si>
  <si>
    <t>Tábor Dubinka 2017</t>
  </si>
  <si>
    <t>17SMR04-0017</t>
  </si>
  <si>
    <t>Rescue Camp 2017</t>
  </si>
  <si>
    <t>17SMR04-0019</t>
  </si>
  <si>
    <t>Českomoravská myslivecká jednota, z.s. - okresní myslivecký spolek Hradec Králové</t>
  </si>
  <si>
    <t>Letní myslivecký tábor</t>
  </si>
  <si>
    <t>17SMR04-0020</t>
  </si>
  <si>
    <t>Dům dětí a mládeže, Chlumec nad Cidlinou</t>
  </si>
  <si>
    <t>Tábory s Domem dětí a mládeže Chlumec nad Cidlinou</t>
  </si>
  <si>
    <t>17SMR04-0022</t>
  </si>
  <si>
    <t>Dům dětí a mládeže JEDNIČKA, Dvůr Králové n.L.</t>
  </si>
  <si>
    <t>LT Jívka 2017</t>
  </si>
  <si>
    <t>17SMR04-0023</t>
  </si>
  <si>
    <t>Junák - český skaut, středisko Františka Barvíře Třebechovice pod Orebem, z. s.</t>
  </si>
  <si>
    <t>Tábor Orlické Záhoří 2017 - obnova materiálního vybavení</t>
  </si>
  <si>
    <t>17SMR04-0025</t>
  </si>
  <si>
    <t>Letní pionýrský tábor ROBINSONI</t>
  </si>
  <si>
    <t>17SMR04-0026</t>
  </si>
  <si>
    <t>Letní tábory junáckého střediska Karla Šimka Hradec Králové</t>
  </si>
  <si>
    <t>17SMR04-0027</t>
  </si>
  <si>
    <t>Letní tábor Chocnějovice 2017</t>
  </si>
  <si>
    <t>17SMR04-0028</t>
  </si>
  <si>
    <t>Rychnpvský dětský sbor - tábory</t>
  </si>
  <si>
    <t>17SMR04-0029</t>
  </si>
  <si>
    <t>Volanický kruh, z.s.</t>
  </si>
  <si>
    <t>Letní sportovní tábor</t>
  </si>
  <si>
    <t>17SMR04-0030</t>
  </si>
  <si>
    <t>Tábor Kamenec 2017</t>
  </si>
  <si>
    <t>17SMR04-0031</t>
  </si>
  <si>
    <t>OPEN ART, z.s.</t>
  </si>
  <si>
    <t>Roškopov 1+1 aneb jeden měsíc a jeden týden otevřeného prostoru ( tvůrčí dílny pro děti a mládež)</t>
  </si>
  <si>
    <t>17SMR04-0032</t>
  </si>
  <si>
    <t>Koruna Světa</t>
  </si>
  <si>
    <t>17SMR04-0034</t>
  </si>
  <si>
    <t>Indiánský koňský tábor</t>
  </si>
  <si>
    <t>17SMR04-0036</t>
  </si>
  <si>
    <t>Duha 2D</t>
  </si>
  <si>
    <t>Letní tábory  Duha 2D - 2017</t>
  </si>
  <si>
    <t>17SMR05 Mezinárodní spolupráce dětí a mládeže</t>
  </si>
  <si>
    <t>17SMR05-0001</t>
  </si>
  <si>
    <t>Masarykova základní škola, Stará Paka, okres Jičín</t>
  </si>
  <si>
    <t>Týdenní žákovský pobyt v Německu 2017</t>
  </si>
  <si>
    <t>17SMR05-0002</t>
  </si>
  <si>
    <t>Základní škola a mateřská škola Špindlerův Mlýn</t>
  </si>
  <si>
    <t>Partnerská spolupráce ZŠ a MŠ Špindlerův Mlýn a Neumühler Schule Schwerin</t>
  </si>
  <si>
    <t>17SMR05-0003</t>
  </si>
  <si>
    <t>Základní škola Nové Město nad Metují, Komenského 15, okres Náchod</t>
  </si>
  <si>
    <t>Děti dětem X - Proměny za 10 let v českých vesnicích rumunského Banátu</t>
  </si>
  <si>
    <t>17SMR05-0004</t>
  </si>
  <si>
    <t>Přírodovědná expedice na Sicílii a Liparské ostrovy</t>
  </si>
  <si>
    <t>17SMR05-0005</t>
  </si>
  <si>
    <t>German National Jamboree 2017</t>
  </si>
  <si>
    <t>17SMR05-0007</t>
  </si>
  <si>
    <t>Kostelecké volnočasové aktivity, z. s.</t>
  </si>
  <si>
    <t>Jsme dvě odlišné země, ale obě v Evropě</t>
  </si>
  <si>
    <t>17SMR05-0008</t>
  </si>
  <si>
    <t>Základní škola a Mateřská škola Pohádka, Hradec Králové, Mandysova 1434</t>
  </si>
  <si>
    <t>Mezinárodní spolupráce dětí a mládeže</t>
  </si>
  <si>
    <t>17SMR05-0009</t>
  </si>
  <si>
    <t>Základní škola V. Hejny, Červený Kostelec, Komenského 540, okres Náchod</t>
  </si>
  <si>
    <t>Kurswoche 2017</t>
  </si>
  <si>
    <t>17SMR05-0010</t>
  </si>
  <si>
    <t>Funny</t>
  </si>
  <si>
    <t>Poznejme se navzájem 2017</t>
  </si>
  <si>
    <t>17SMR05-0012</t>
  </si>
  <si>
    <t>Bonifác bez hranic 2017</t>
  </si>
  <si>
    <t>17SMR05-0013</t>
  </si>
  <si>
    <t>Police symphony orchestra, z. s.</t>
  </si>
  <si>
    <t>Police Symphony Orchestra jede do Dánska</t>
  </si>
  <si>
    <t>17SMR06 Vzdělávání vedoucích a dalších dobrovolných pracovníků</t>
  </si>
  <si>
    <t>17SMR06-0001</t>
  </si>
  <si>
    <t>Systematické odborné vzdělávání vedoucích a instruktorů působících v kolektivech mladých hasičů</t>
  </si>
  <si>
    <t>17SMR06-0002</t>
  </si>
  <si>
    <t>Ústav metodiky první pomoci, z.ú.</t>
  </si>
  <si>
    <t>Kurz Zdravotník zotavovacích akcí pro vedoucí a další dobrovolné pracovníky</t>
  </si>
  <si>
    <t>17SMR06-0003</t>
  </si>
  <si>
    <t>SH ČMS - Okresní sdružení hasičů Rychnov nad Kněžnou</t>
  </si>
  <si>
    <t>Odborná příprava vedoucích kolektivů mladých hasičů na okrese Rychnov n.Kn.</t>
  </si>
  <si>
    <t>17SMR06-0004</t>
  </si>
  <si>
    <t>SH ČMS - Okresní sdružení hasičů Trutnov</t>
  </si>
  <si>
    <t>Vzdělávání vedoucích kolektivů mládeže a dalších dobrovolných pracovníků</t>
  </si>
  <si>
    <t>17SMR06-0005</t>
  </si>
  <si>
    <t>VAIKIS 2017</t>
  </si>
  <si>
    <t>17SMR06-0006</t>
  </si>
  <si>
    <t>Vzdělávání 2017</t>
  </si>
  <si>
    <t>17SMR06-0007</t>
  </si>
  <si>
    <t>Vzdělávací program dobrovolných a externích vedoucích neformálního vzdělávání dětí a mládeže</t>
  </si>
  <si>
    <t>17SMR07 Obnova a údržba materiálně technického vybavení</t>
  </si>
  <si>
    <t>17SMR07-0001</t>
  </si>
  <si>
    <t>Obnova výzbroje a výstroje</t>
  </si>
  <si>
    <t>17SMR07-0002</t>
  </si>
  <si>
    <t>Obnova MZT - lávka, rozdělovač, sací koš</t>
  </si>
  <si>
    <t>17SMR07-0003</t>
  </si>
  <si>
    <t>Obnova a doplnění materiálně technického vybavení Okresního sdružení Náchod pro zabezpečení akcí mladých hasičů</t>
  </si>
  <si>
    <t>17SMR07-0005</t>
  </si>
  <si>
    <t>Zázemí mateřského klubu Jablíčko</t>
  </si>
  <si>
    <t>17SMR07-0009</t>
  </si>
  <si>
    <t>Vítr do nových plachet</t>
  </si>
  <si>
    <t>17SMR07-0011</t>
  </si>
  <si>
    <t>Peršan</t>
  </si>
  <si>
    <t>17SMR07-0013</t>
  </si>
  <si>
    <t>SH ČMS - Sbor dobrovolných hasičů Černíkovice</t>
  </si>
  <si>
    <t>Oprava zázemí pro zajištění soutěžní činnosti a obnova materiálového vybavení.</t>
  </si>
  <si>
    <t>17SMR07-0014</t>
  </si>
  <si>
    <t>Skauti Dobruška - obnova podsad 2017</t>
  </si>
  <si>
    <t>17SMR07-0015</t>
  </si>
  <si>
    <t>SH ČMS - Sbor dobrovolných hasičů Jeníkovice</t>
  </si>
  <si>
    <t>Obnova materiálně technického vybavení pro kolektiv dětí SDH Jeníkovice</t>
  </si>
  <si>
    <t>17SMR07-0016</t>
  </si>
  <si>
    <t>Pionýr, z. s. - Pionýrská skupina Bokouš</t>
  </si>
  <si>
    <t>STANOVÝ TÁBOR BOKOUŠ</t>
  </si>
  <si>
    <t>17SMR07-0017</t>
  </si>
  <si>
    <t>Muzeum pro děti</t>
  </si>
  <si>
    <t>17SMR07-0018</t>
  </si>
  <si>
    <t>Půjčovna pro volný čas</t>
  </si>
  <si>
    <t>17SMR07-0019</t>
  </si>
  <si>
    <t>CLONA</t>
  </si>
  <si>
    <t>17SMR07-0020</t>
  </si>
  <si>
    <t>S chutí do toho a půl je hotovo</t>
  </si>
  <si>
    <t>17SMR07-0023</t>
  </si>
  <si>
    <t>Obnova a údržba MTZ na letní táborové základně Chocnějovice</t>
  </si>
  <si>
    <t>17SMR07-0024</t>
  </si>
  <si>
    <t>Pořízení velkého táborového stanu</t>
  </si>
  <si>
    <t>17SMR07-0026</t>
  </si>
  <si>
    <t>Týpí</t>
  </si>
  <si>
    <t>17SMR07-0027</t>
  </si>
  <si>
    <t>Junák - český skaut, Královéhradecký kraj, z. s.</t>
  </si>
  <si>
    <t>Tiskárna a modem</t>
  </si>
  <si>
    <t>17SMR07-0028</t>
  </si>
  <si>
    <t>Vybavení 2017</t>
  </si>
  <si>
    <t>17SMR07-0029</t>
  </si>
  <si>
    <t>Obnova stanového vybavení</t>
  </si>
  <si>
    <t>17SMR07-0034</t>
  </si>
  <si>
    <t>Vybavení překážkami pro hru Plamen</t>
  </si>
  <si>
    <t>17SMR07-0035</t>
  </si>
  <si>
    <t>Nákup velkoprostorového stanu</t>
  </si>
  <si>
    <t>17SMR07-0036</t>
  </si>
  <si>
    <t>SH ČMS - Sbor dobrovolných hasičů Čestice</t>
  </si>
  <si>
    <t>Obnova po povodni</t>
  </si>
  <si>
    <t>17SMR07-0039</t>
  </si>
  <si>
    <t>SH ČMS - Sbor dobrovolných hasičů Sedlice</t>
  </si>
  <si>
    <t>Oprava skladu sportovního nářadí a hasičského vybavení pro požární sport dětí a mládeže</t>
  </si>
  <si>
    <t>17SMR07-0040</t>
  </si>
  <si>
    <t>Obnova a doplnění táborového vybavení - Junák, český skaut, z.s., středisko Náchod</t>
  </si>
  <si>
    <t>17SMR07-0041</t>
  </si>
  <si>
    <t>"U nás rozkvetete"</t>
  </si>
  <si>
    <t xml:space="preserve">17SMR08 Rekonstrukce a modernizace objektů a zařízení využívanýchpro volný čas dětí a mládeže </t>
  </si>
  <si>
    <t>17SMR08-0001</t>
  </si>
  <si>
    <t>Pionýrská skupina Podskalák</t>
  </si>
  <si>
    <t>Dodatečné zateplení klubovny PS Podskalák</t>
  </si>
  <si>
    <t>17SMR08-0003</t>
  </si>
  <si>
    <t>Nové skříně do nových kluboven</t>
  </si>
  <si>
    <t>17SMR08-0004</t>
  </si>
  <si>
    <t>Skauti Dobruška-bezbariérové plochy 2017</t>
  </si>
  <si>
    <t>17SMR08-0007</t>
  </si>
  <si>
    <t>PODLAHA KLUBOVNY TZ BOKOUŠ</t>
  </si>
  <si>
    <t>17SMR08-0008</t>
  </si>
  <si>
    <t>Rekonstrukce stavby za klubovnou na táborové základně Chocnějovice</t>
  </si>
  <si>
    <t>17SMR08-0009</t>
  </si>
  <si>
    <t>Rekonstrukce střešního pláště klubovny II</t>
  </si>
  <si>
    <t>17SMR08-0010</t>
  </si>
  <si>
    <t>Rekonstrukce šatny, nákup šatních skříněk a vytvoření úložných prostor</t>
  </si>
  <si>
    <t>17SMR08-0011</t>
  </si>
  <si>
    <t>Modernizace TZ Studánka - podlaha v jídelně, ve skladu a sokl fasády pláště budovy</t>
  </si>
  <si>
    <t xml:space="preserve"> </t>
  </si>
  <si>
    <t>17ZPD01 Protipovodňová ochrana</t>
  </si>
  <si>
    <t>17ZPD01-0001</t>
  </si>
  <si>
    <t>Obec Lhota pod Hořičkami</t>
  </si>
  <si>
    <t>Protipovodňová ochrana obce Lhota pod Hořičkami - Světlá</t>
  </si>
  <si>
    <t>17ZPD02 Obnova a technické zajištění stávajících "návesních" vodních nádrží</t>
  </si>
  <si>
    <t>17ZPD02-0001</t>
  </si>
  <si>
    <t>OBEC VILANTICE</t>
  </si>
  <si>
    <t>Udržovací práce na bezejmenném rybníku na p.p.č.40 v KÚ Vilantice</t>
  </si>
  <si>
    <t>17ZPD02-0003</t>
  </si>
  <si>
    <t>OBEC MĚNÍK</t>
  </si>
  <si>
    <t>Projektová dokumentace - Rekonstrukce rybníčků v obci Barchůvek</t>
  </si>
  <si>
    <t>17ZPD02-0004</t>
  </si>
  <si>
    <t>Projektové dokumentace rybníků na Broumovsku</t>
  </si>
  <si>
    <t>17ZPD02-0005</t>
  </si>
  <si>
    <t>Obnova a technické zajištění stávajících návesních nádrží v obci Kohoutov</t>
  </si>
  <si>
    <t>17ZPD02-0006</t>
  </si>
  <si>
    <t>Město Kostelec nad Orlicí</t>
  </si>
  <si>
    <t>Revitalizace nádrže v části obce Kozodry, Kostelec nad Orlicí</t>
  </si>
  <si>
    <t>17ZPD02-0007</t>
  </si>
  <si>
    <t>Rybník Hradiště - zpracování projektové dokumentace</t>
  </si>
  <si>
    <t>17ZPD02-0008</t>
  </si>
  <si>
    <t>17ZPD02-0009</t>
  </si>
  <si>
    <t>Jasenná - projekt na odbahnění a rekonstrukci rybníku Kobosák</t>
  </si>
  <si>
    <t>17ZPD02-0010</t>
  </si>
  <si>
    <t>Revitalizace víceúčelové nádrže Hertvíkovice</t>
  </si>
  <si>
    <t>17ZPD03 Nakládání s odpady</t>
  </si>
  <si>
    <t>17ZPD03-0001</t>
  </si>
  <si>
    <t>OBEC ZÁMĚL</t>
  </si>
  <si>
    <t>Kontejnery pro bioodpad z obce Záměl</t>
  </si>
  <si>
    <t>17ZPD03-0004</t>
  </si>
  <si>
    <t>OBEC HABŘINA</t>
  </si>
  <si>
    <t>Podpora třídění bioodpadu v obci Habřina</t>
  </si>
  <si>
    <t>17ZPD03-0005</t>
  </si>
  <si>
    <t>Evidence vývozu odpadů a třídění a sběr kuchyňských rostlinných olejů a tuků z domácností</t>
  </si>
  <si>
    <t>17ZPD03-0006</t>
  </si>
  <si>
    <t>Podpora separace odpadů pro občany obce Otovice</t>
  </si>
  <si>
    <t>17ZPD03-0007</t>
  </si>
  <si>
    <t>OBEC Heřmánkovice</t>
  </si>
  <si>
    <t>Podpora separace odpadů pro občany obce Heřmánkovice</t>
  </si>
  <si>
    <t>17ZPD03-0008</t>
  </si>
  <si>
    <t>Sběr kuchyňských rostlinných olejů a tuků z domácností v obcích Mikroregionu Hustířanka</t>
  </si>
  <si>
    <t>17ZPD03-0009</t>
  </si>
  <si>
    <t>Obec Libotov</t>
  </si>
  <si>
    <t>Podpora třídění biodpadu v obci Libotov</t>
  </si>
  <si>
    <t>17ZPD03-0010</t>
  </si>
  <si>
    <t>OBEC Hejtmánkovice</t>
  </si>
  <si>
    <t>Podpora separace odpadů pro občany obce Hejtmánkovice</t>
  </si>
  <si>
    <t>17ZPD03-0011</t>
  </si>
  <si>
    <t>Obec Martínkovice</t>
  </si>
  <si>
    <t>Podpora separace odpadů pro občany obce Martínkovice</t>
  </si>
  <si>
    <t>17ZPD03-0012</t>
  </si>
  <si>
    <t>MĚSTO TEPLICE NAD METUJÍ</t>
  </si>
  <si>
    <t>Podpora separace odpadů pro občany města Teplice nad Metují</t>
  </si>
  <si>
    <t>17ZPD03-0013</t>
  </si>
  <si>
    <t>Rozvoj integrovaného systému nakládání s komunálními odpady - podpora domácího kompostování</t>
  </si>
  <si>
    <t>17ZPD03-0014</t>
  </si>
  <si>
    <t>Není nám lhostejné naše životní prostředí.</t>
  </si>
  <si>
    <t>17ZPD03-0015</t>
  </si>
  <si>
    <t>Nakládání s BRO v Náchodě – kompostování</t>
  </si>
  <si>
    <t>17ZPD03-0016</t>
  </si>
  <si>
    <t>OBEC JAVORNICE</t>
  </si>
  <si>
    <t>Pořízení kontejnerů na biologicky rozložitelný odpad v obci Javornice</t>
  </si>
  <si>
    <t>17ZPD03-0017</t>
  </si>
  <si>
    <t>Nádoby na bioodpad</t>
  </si>
  <si>
    <t>17ZPD03-0018</t>
  </si>
  <si>
    <t>Kontejnery na biomasu Česká Skalice</t>
  </si>
  <si>
    <t>17ZPD04 Ochrana přírody a krajiny</t>
  </si>
  <si>
    <t>17ZPD04-0001</t>
  </si>
  <si>
    <t>ZO Českého svazu ochránců přírody Křižánky - Jičín</t>
  </si>
  <si>
    <t>Podpora záchranné stanice pro handicapované živočichy z volné přírody v Libštátě</t>
  </si>
  <si>
    <t>17ZPD04-0002</t>
  </si>
  <si>
    <t>Ranč u Kelímků, z. s.</t>
  </si>
  <si>
    <t>17ZPD04-0003</t>
  </si>
  <si>
    <t>Český rybářský svaz, z. s., místní organizace Trutnov</t>
  </si>
  <si>
    <t>17ZPD04-0004</t>
  </si>
  <si>
    <t>Plán  ošetření zeleně  v obci  Kohoutov - Alejové cesty</t>
  </si>
  <si>
    <t>17ZPD04-0005</t>
  </si>
  <si>
    <t>Česká společnost ornitologická</t>
  </si>
  <si>
    <t>Péče o „Závlahu Metuj“ v Ptačím parku Josefovské louky</t>
  </si>
  <si>
    <t>17ZPD04-0006</t>
  </si>
  <si>
    <t>Ošetření památného stromu</t>
  </si>
  <si>
    <t>17ZPD04-0007</t>
  </si>
  <si>
    <t>ZO ČSOP JARO Jaroměř</t>
  </si>
  <si>
    <t>17ZPD05 Enviromentální výchova, vzdělávání a osvěta</t>
  </si>
  <si>
    <t>17ZPD05-0001</t>
  </si>
  <si>
    <t>Podejme si ruce pro zelené srdce</t>
  </si>
  <si>
    <t>17ZPD05-0002</t>
  </si>
  <si>
    <t>ZO ČSOP ORLICE</t>
  </si>
  <si>
    <t>EVVO při Ekocentru Orlice v Krňovicích v roce 2017</t>
  </si>
  <si>
    <t>17ZPD05-0004</t>
  </si>
  <si>
    <t>Městské lesy Hradec Králové a.s.</t>
  </si>
  <si>
    <t>Dřevěné poutače pro naučnou stezku Funkce lesa</t>
  </si>
  <si>
    <t>17ZPD05-0005</t>
  </si>
  <si>
    <t>Město Nová Paka</t>
  </si>
  <si>
    <t>Modernizace geologické expozice</t>
  </si>
  <si>
    <t>17ZPD05-0006</t>
  </si>
  <si>
    <t xml:space="preserve">ZŠ a MŠ Rybná nad Zdobnicí, </t>
  </si>
  <si>
    <t>DUBÍNKOVA PŘÍRODNÍ ABECEDA</t>
  </si>
  <si>
    <t>17ZPD05-0007</t>
  </si>
  <si>
    <t>Mateřská škola, Rychnovek-Zvole</t>
  </si>
  <si>
    <t>Přírodní zahrada Mateřské školy Rychnovek</t>
  </si>
  <si>
    <t>17ZPD05-0008</t>
  </si>
  <si>
    <t>OBEC JENÍKOVICE</t>
  </si>
  <si>
    <t>Přírodní zahrada Mateřské školy v obci Jeníkovice</t>
  </si>
  <si>
    <t>17ZPD05-0010</t>
  </si>
  <si>
    <t>Školka v parku.</t>
  </si>
  <si>
    <t>17ZPD05-0011</t>
  </si>
  <si>
    <t>Založení přírodní zahrady u lesní školky</t>
  </si>
  <si>
    <t>17ZPD05-0012</t>
  </si>
  <si>
    <t>Mateřská škola Větrov, Jičín, Křižíkova 1288</t>
  </si>
  <si>
    <t>"Děti pojďme na zahradu" na Mateřské škole Větrov, Jičín</t>
  </si>
  <si>
    <t>17ZPD05-0013</t>
  </si>
  <si>
    <t>„Učíme se trochu jinak“ na ZŠ a Prakt. škole, Jičín“ - podpora nových forem výuky ve venkovním prostředí</t>
  </si>
  <si>
    <t>17ZPD05-0016</t>
  </si>
  <si>
    <t>A Rocha-Křesťané v ochraně přírody, o.p.s.</t>
  </si>
  <si>
    <t>Venkovní učebna uprostřed mokřadu</t>
  </si>
  <si>
    <t>17ZPD05-0017</t>
  </si>
  <si>
    <t>Prameny Krkonoš, z. s.</t>
  </si>
  <si>
    <t>Trojúdolí - Místa paměti 2017</t>
  </si>
  <si>
    <t>17ZPD05-0019</t>
  </si>
  <si>
    <t>Podpora enviromentální výchovy</t>
  </si>
  <si>
    <t>17ZPD05-0023</t>
  </si>
  <si>
    <t>Obec Dětenice</t>
  </si>
  <si>
    <t>17ZPD05-0028</t>
  </si>
  <si>
    <t>Recyklohraní, o.p.s.</t>
  </si>
  <si>
    <t>Recyklohraní aneb Ukliďme si svět v Královehradeckém kraji</t>
  </si>
  <si>
    <t>17ZPD05-0029</t>
  </si>
  <si>
    <t>Mateřská škola Sion, Hradec Králové</t>
  </si>
  <si>
    <t>Ekologická zahrada v MŠ</t>
  </si>
  <si>
    <t>17ZPD06 Včelařství</t>
  </si>
  <si>
    <t>17ZPD06-0004</t>
  </si>
  <si>
    <t>Včelí obsádka v Podorlickém skanzenu v Krňovicích - II. etapa</t>
  </si>
  <si>
    <t>17ZPD06-0010</t>
  </si>
  <si>
    <t>Český svaz včelařů, z.s., ZO Nové Město n. M</t>
  </si>
  <si>
    <t>Včelařství na Novoměstsku pro rok 2017</t>
  </si>
  <si>
    <t>17ZPD06-0016</t>
  </si>
  <si>
    <t>Český svaz včelařů, z.s., ZO Velký Dřevíč</t>
  </si>
  <si>
    <t>Obnova starých úlů za nové</t>
  </si>
  <si>
    <t>17ZPD06-0035</t>
  </si>
  <si>
    <t>Farma u řeky Orlice s.r.o.</t>
  </si>
  <si>
    <t>Pořízení zateplených nástavkových úlů, …</t>
  </si>
  <si>
    <t>17ZPD06-0047</t>
  </si>
  <si>
    <t>Český svaz včelařů, o.s., ZO Hradec Králové</t>
  </si>
  <si>
    <t>Nové úly - nová šance pro včely v ZO Čsv Hradec Králové</t>
  </si>
  <si>
    <t>17ZPD07 Propagace životního prostředí a zemědělství</t>
  </si>
  <si>
    <t>17ZPD07-0001</t>
  </si>
  <si>
    <t>CHOVSERVIS a.s.</t>
  </si>
  <si>
    <t>Zemědělský den 2017</t>
  </si>
  <si>
    <t>17ZPD07-0002</t>
  </si>
  <si>
    <t>PRIM Chomutice</t>
  </si>
  <si>
    <t>17ZPD07-0003</t>
  </si>
  <si>
    <t>Včelařský den - Medobraní pro mateřské školy a základní školy a veřejnost Královéhradeckého kraje</t>
  </si>
  <si>
    <t>17ZPD07-0005</t>
  </si>
  <si>
    <t>Jídlo a výrobky z blízka</t>
  </si>
  <si>
    <t>17ZPD07-0006</t>
  </si>
  <si>
    <t>Český svaz včelařů, z.s.,ZO Nechanice</t>
  </si>
  <si>
    <t>MEDOVÉ SLAVNOSTI na zámku Hrádek u u Nechanic</t>
  </si>
  <si>
    <t>17ZPD07-0007</t>
  </si>
  <si>
    <t>Stř. ekologické výchovy SEVER Horní Maršov, o.p.s.</t>
  </si>
  <si>
    <t>Brambory a len opět v Krkonoších</t>
  </si>
  <si>
    <t>17ZPD07-0008</t>
  </si>
  <si>
    <t>Co přináší  venkov - dříve a dnes</t>
  </si>
  <si>
    <t>17ZPD08 Podpora prodeje ze dvora</t>
  </si>
  <si>
    <t>17ZPD08-0005</t>
  </si>
  <si>
    <t>Pořízení prodejního pultu, reklamních bannerů a polepu na chladírenský přívěs pro Farmu u řeky Orlice s.r.o.</t>
  </si>
  <si>
    <t>17ZPD01 celkem</t>
  </si>
  <si>
    <t>Skutečně poskytnuto Kč</t>
  </si>
  <si>
    <t>17ZPD02 celkem</t>
  </si>
  <si>
    <t>17ZPD03 celkem</t>
  </si>
  <si>
    <t>17ZPD04 celkem</t>
  </si>
  <si>
    <t>17ZPD05 celkem</t>
  </si>
  <si>
    <t>17ZPD06 celkem</t>
  </si>
  <si>
    <t>17ZPD07 celkem</t>
  </si>
  <si>
    <t>17ZPD08 celkem</t>
  </si>
  <si>
    <t>17SMR01 celkem</t>
  </si>
  <si>
    <t>Skutečně vyčerpáno Kč</t>
  </si>
  <si>
    <t xml:space="preserve">Přidděleno Kč </t>
  </si>
  <si>
    <t>17SMR05 celkem</t>
  </si>
  <si>
    <t>Skutečně čerpáno Kč</t>
  </si>
  <si>
    <t>Schváleno Kč</t>
  </si>
  <si>
    <t>17CRG06-0002</t>
  </si>
  <si>
    <t>Orlické hory a Podorlicko</t>
  </si>
  <si>
    <t>Podpora činnosti a rozvoje destinačního</t>
  </si>
  <si>
    <t>Skutečně vyčerpáno</t>
  </si>
  <si>
    <t>17CRG04 celkem</t>
  </si>
  <si>
    <t>17CRG06 celkem</t>
  </si>
  <si>
    <t>17CRG01 celkem</t>
  </si>
  <si>
    <t>17SMR02 celkem</t>
  </si>
  <si>
    <t>17SMR03 celkem</t>
  </si>
  <si>
    <t>17SMR04 celkem</t>
  </si>
  <si>
    <t>17SMR06 celkem</t>
  </si>
  <si>
    <t>17SMR08 celkem</t>
  </si>
  <si>
    <t>17SMR07 celkem</t>
  </si>
  <si>
    <t>My i "Kraj" dobře ví - že kdo si hraje, nezlobí!</t>
  </si>
  <si>
    <t>17SMV05 celkem</t>
  </si>
  <si>
    <t>17SMV04 celkem</t>
  </si>
  <si>
    <t>17SMV celkem</t>
  </si>
  <si>
    <t xml:space="preserve">Základní škola SEVER, Hradec Králové, Lužická </t>
  </si>
  <si>
    <t>17SMP01 celkem</t>
  </si>
  <si>
    <t>17SMP03 celkem</t>
  </si>
  <si>
    <t>Schválen Kč</t>
  </si>
  <si>
    <t>17RRD01 celkem</t>
  </si>
  <si>
    <t>17RR02 celkem</t>
  </si>
  <si>
    <t>17RRD 03 celkem</t>
  </si>
  <si>
    <t>17RRD05 celkem</t>
  </si>
  <si>
    <t>17RRD06 celkem</t>
  </si>
  <si>
    <t>17RRD celkem</t>
  </si>
  <si>
    <t>17RRD12 celkem</t>
  </si>
  <si>
    <t>16RRD05-0017</t>
  </si>
  <si>
    <t>16RRD05-0016</t>
  </si>
  <si>
    <t>16RRD05-0006</t>
  </si>
  <si>
    <t>16RRD05-0010</t>
  </si>
  <si>
    <t>16RRD05-0011</t>
  </si>
  <si>
    <t>16RRD05-0015</t>
  </si>
  <si>
    <t xml:space="preserve">DSO Kladská stezka </t>
  </si>
  <si>
    <t>Obec Lánov</t>
  </si>
  <si>
    <t>Město Police n. Metují</t>
  </si>
  <si>
    <t>Město Dvůr Králové n. L.</t>
  </si>
  <si>
    <t>Město Vrchlabí</t>
  </si>
  <si>
    <t xml:space="preserve">17POV02 - Komplexní úprava nebo dovybavení veřejných prostranství a místních komunikací, infrasturktura </t>
  </si>
  <si>
    <t>17POV01 celkem</t>
  </si>
  <si>
    <t>Obec Veliš</t>
  </si>
  <si>
    <t>prominutí PRK</t>
  </si>
  <si>
    <t>15POV-002-0031</t>
  </si>
  <si>
    <t>17POV</t>
  </si>
  <si>
    <t>17POV celkem</t>
  </si>
  <si>
    <t>17POV02 celkem</t>
  </si>
  <si>
    <t>17KPG01 Podpora a rozvoj profesionálních i neprofesionálních kulturních aktivit</t>
  </si>
  <si>
    <t>17KPG01-0001</t>
  </si>
  <si>
    <t>17KPG01-0002</t>
  </si>
  <si>
    <t>Foerstrovy dny, hudební festival o.p.s.</t>
  </si>
  <si>
    <t>Libáňský hudební máj - Foerstrovy dny 2017 - 17. ročník</t>
  </si>
  <si>
    <t>17KPG01-0004</t>
  </si>
  <si>
    <t>JULINKA</t>
  </si>
  <si>
    <t>Jeden svět Police nad Metují 2017</t>
  </si>
  <si>
    <t>17KPG01-0005</t>
  </si>
  <si>
    <t>STŘEDOEVROPSKÝ JAZZOVÝ MOST</t>
  </si>
  <si>
    <t>17KPG01-0006</t>
  </si>
  <si>
    <t>FESTIVAL DĚTSKÉHO TANCE - FLOORMASTER</t>
  </si>
  <si>
    <t>17KPG01-0007</t>
  </si>
  <si>
    <t>Náchodská Prima sezóna, o.p.s.</t>
  </si>
  <si>
    <t>Camerata Nova Náchod 2017</t>
  </si>
  <si>
    <t>17KPG01-0009</t>
  </si>
  <si>
    <t>Mezinárodní houslová soutěž Mistra Josefa Muziky ( 21. ročník )</t>
  </si>
  <si>
    <t>17KPG01-0010</t>
  </si>
  <si>
    <t>Evropské centrum pantomimy neslyšících, z.s.</t>
  </si>
  <si>
    <t>Mezikrajová postupová přehlídka OTEVŘENO 2017</t>
  </si>
  <si>
    <t>17KPG01-0012</t>
  </si>
  <si>
    <t>Společenské centrum Trutnovska pro kulturu a volný čas</t>
  </si>
  <si>
    <t>Cirk-UFF Mezinárodní festival nového cirkusu Trutnov 2017 (7. ročník)</t>
  </si>
  <si>
    <t>17KPG01-0013</t>
  </si>
  <si>
    <t>TRUTNOVSKÝ PODZIM 2017</t>
  </si>
  <si>
    <t>17KPG01-0014</t>
  </si>
  <si>
    <t>Společnost železniční výtopna Jaroměř,z.s.</t>
  </si>
  <si>
    <t>MUZEJNÍ PARNÍ VLAKY 2017</t>
  </si>
  <si>
    <t>17KPG01-0016</t>
  </si>
  <si>
    <t>17KPG01-0017</t>
  </si>
  <si>
    <t>Dům kultury Koruna</t>
  </si>
  <si>
    <t>Hořické hudební slavnosti 2017</t>
  </si>
  <si>
    <t>17KPG01-0018</t>
  </si>
  <si>
    <t>Hankův dům, městské kulturní zařízení</t>
  </si>
  <si>
    <t>Dny R. A. Dvorského 2017 - 23. ročník</t>
  </si>
  <si>
    <t>17KPG01-0020</t>
  </si>
  <si>
    <t>Spolek Divadelní soubor Erben</t>
  </si>
  <si>
    <t>XXII.Divadelní Erbenův MIletín</t>
  </si>
  <si>
    <t>17KPG01-0021</t>
  </si>
  <si>
    <t>Dobrušské letní muzicírování 2017 – cyklus koncertů</t>
  </si>
  <si>
    <t>17KPG01-0024</t>
  </si>
  <si>
    <t>Město Meziměstí</t>
  </si>
  <si>
    <t>Meziměstské divadelní hry - 54. ročník</t>
  </si>
  <si>
    <t>17KPG01-0028</t>
  </si>
  <si>
    <t>"Kamarádi Orlických Ozvěn"</t>
  </si>
  <si>
    <t>Orlické Ozvěny 2017</t>
  </si>
  <si>
    <t>17KPG01-0032</t>
  </si>
  <si>
    <t>Popularizace regionální lidových řemesel</t>
  </si>
  <si>
    <t>17KPG01-0033</t>
  </si>
  <si>
    <t>Na podporu aktivit v NB, z.s.</t>
  </si>
  <si>
    <t>Fišerův Bydžov 2017 - 21. ročník</t>
  </si>
  <si>
    <t>17KPG01-0034</t>
  </si>
  <si>
    <t>Návraty 2017, z.s.</t>
  </si>
  <si>
    <t>Slavnosti koní, historie a řemesel Kuks 2017</t>
  </si>
  <si>
    <t>17KPG01-0035</t>
  </si>
  <si>
    <t>Akademické týdny o.p.s.</t>
  </si>
  <si>
    <t>27. ročník Akademických týdnů - areál Horalka ve Sněžném v Orlických horách 29.7. - 6.8.2017</t>
  </si>
  <si>
    <t>17KPG01-0037</t>
  </si>
  <si>
    <t>,,Krásná hudba, z. s."</t>
  </si>
  <si>
    <t>Podkrkonošské hudební léto</t>
  </si>
  <si>
    <t>17KPG01-0038</t>
  </si>
  <si>
    <t>Mezinárodní festival krásných umění, Slavnosti Hořických trubiček</t>
  </si>
  <si>
    <t>17KPG01-0040</t>
  </si>
  <si>
    <t>Klub ZUŠ Střezina, z. s.</t>
  </si>
  <si>
    <t>Hradecké Guitarreando 2017</t>
  </si>
  <si>
    <t>17KPG01-0041</t>
  </si>
  <si>
    <t>Geisslers Hofcomoedianten z. s.</t>
  </si>
  <si>
    <t>VII. festival zámeckých a klášterních divadel</t>
  </si>
  <si>
    <t>17KPG01-0042</t>
  </si>
  <si>
    <t>70. Polické divadelní hry</t>
  </si>
  <si>
    <t>17KPG01-0043</t>
  </si>
  <si>
    <t>Theatrum Kuks z.s.</t>
  </si>
  <si>
    <t>THEATRUM KUKS. Festival barokního divadla, opery a hudby. 16. ročník</t>
  </si>
  <si>
    <t>17KPG01-0044</t>
  </si>
  <si>
    <t>Kulturní sdružení HARANT Pecka</t>
  </si>
  <si>
    <t>XII. ročník Harantovkých slavností historického zpěvu</t>
  </si>
  <si>
    <t>17KPG01-0045</t>
  </si>
  <si>
    <t>Východočeské volné sdružení pro amatérský film a video, z.s.</t>
  </si>
  <si>
    <t>Rychnovská osmička - celostátní filmová soutěž s mezinárodní účastí</t>
  </si>
  <si>
    <t>17KPG01-0046</t>
  </si>
  <si>
    <t>Spolek Jarmark</t>
  </si>
  <si>
    <t>Sobotecký jarmark a festival řemesel 2017</t>
  </si>
  <si>
    <t>17KPG01-0047</t>
  </si>
  <si>
    <t>Loutkové Divadlo "MARTÍNEK" Libáň, z.s.</t>
  </si>
  <si>
    <t>19.přehlídka loutkových divadel - Řezníčkova Libáň 2017</t>
  </si>
  <si>
    <t>17KPG01-0048</t>
  </si>
  <si>
    <t>František Kupka - Doprovodný program 2017</t>
  </si>
  <si>
    <t>17KPG01-0050</t>
  </si>
  <si>
    <t>Muzeum Boženy Němcové v České Skalici</t>
  </si>
  <si>
    <t>Tradice jiřinkových slavností v České Skalici jako vzor pro setkávání lidí s kulturním povědomím 2017</t>
  </si>
  <si>
    <t>17KPG01-0051</t>
  </si>
  <si>
    <t>MUSIC &amp; THEATRE S.G.PITAŠ z.s.</t>
  </si>
  <si>
    <t>BROUMOV 2017</t>
  </si>
  <si>
    <t>17KPG01-0052</t>
  </si>
  <si>
    <t>FOIBOS BOOKS s.r.o.,</t>
  </si>
  <si>
    <t>Stavby století republiky v Královéhradeckém kraji</t>
  </si>
  <si>
    <t>17KPG01-0053</t>
  </si>
  <si>
    <t>Dny pro Izrael</t>
  </si>
  <si>
    <t>17KPG01-0054</t>
  </si>
  <si>
    <t>Galerie Morzin, z. s.</t>
  </si>
  <si>
    <t>Pohledy na současné české výtvarné umění</t>
  </si>
  <si>
    <t>17KPG01-0056</t>
  </si>
  <si>
    <t>ENTRÉE K TANCI</t>
  </si>
  <si>
    <t>17KPG01-0058</t>
  </si>
  <si>
    <t>kontrapunkt, z. ú.</t>
  </si>
  <si>
    <t>Open Air Program 2017</t>
  </si>
  <si>
    <t>17KPG01-0059</t>
  </si>
  <si>
    <t>Spolek Opočenská beseda</t>
  </si>
  <si>
    <t>Opočno hudební 2017</t>
  </si>
  <si>
    <t>17KPG01-0061</t>
  </si>
  <si>
    <t>OUTDOOR FILMS s.r.o.</t>
  </si>
  <si>
    <t>MEZINÁRODNÍ FESTIVAL OUTDOOROVÝCH FILMŮ - 15. ročník 2017</t>
  </si>
  <si>
    <t>17KPG01-0066</t>
  </si>
  <si>
    <t>Sdružení rodičů a přátel dětí a školy při Jiráskově gymnáziu v Náchodě</t>
  </si>
  <si>
    <t>Španělské dny v Náchodě - Hispana</t>
  </si>
  <si>
    <t>17KPG01-0067</t>
  </si>
  <si>
    <t>Divadelní soubor KLICPERA Chlumec nad Cidlinou o.s.</t>
  </si>
  <si>
    <t>70. ročník amatérské divadelní přehlídky "Klicperův Chlumec"</t>
  </si>
  <si>
    <t>17KPG01-0069</t>
  </si>
  <si>
    <t>Kavalerie Hradec Králové, o. s.</t>
  </si>
  <si>
    <t>Návštěva císaře Františka Josefa I na bojištích 1866 a jízdy historickým parním vlakem</t>
  </si>
  <si>
    <t>17KPG01-0071</t>
  </si>
  <si>
    <t>Beseda Val z. s.</t>
  </si>
  <si>
    <t>Divadelní POHODA 2017</t>
  </si>
  <si>
    <t>17KPG01-0076</t>
  </si>
  <si>
    <t xml:space="preserve">DDM JEDNIČKA, Dvůr Králové nad Labem, </t>
  </si>
  <si>
    <t>17KPG01-0078</t>
  </si>
  <si>
    <t>Místní akční skupina POHODA venkova, z.s.</t>
  </si>
  <si>
    <t>Mezinárodní hudební festival F. L. Věka 2017</t>
  </si>
  <si>
    <t>17KPG01-0079</t>
  </si>
  <si>
    <t>DePo 2017 - Náchodské Dny poezie 2017 - 8. ročník</t>
  </si>
  <si>
    <t>17KPG01-0080</t>
  </si>
  <si>
    <t>Deset Deka Festival 2017 - 8. ročník</t>
  </si>
  <si>
    <t>17KPG01-0081</t>
  </si>
  <si>
    <t>Oblastní charita Červený Kostelec</t>
  </si>
  <si>
    <t>Šikovné ruce a otevřená srdce pro hospic 2017 aneb lidé lidem</t>
  </si>
  <si>
    <t>17KPG01-0082</t>
  </si>
  <si>
    <t>Péče o duševní zdraví, z.s.</t>
  </si>
  <si>
    <t>Týdny pro duševní zdraví - Východní Čechy 2017</t>
  </si>
  <si>
    <t>17KPG01-0089</t>
  </si>
  <si>
    <t>Valdštejnské imaginárium, o.p.s.</t>
  </si>
  <si>
    <t>NETRADIČNÍ OŽIVOVÁNÍ TRADIC</t>
  </si>
  <si>
    <t>17KPG01-0090</t>
  </si>
  <si>
    <t>DPS Červánek a Jitřenka z.s.</t>
  </si>
  <si>
    <t>Koncertní zájezd DPS Červánek 2017</t>
  </si>
  <si>
    <t>17KPG01-0091</t>
  </si>
  <si>
    <t>Zahraniční soutěž komorní sbor  Jitřenka 2017</t>
  </si>
  <si>
    <t>17KPG01-0093</t>
  </si>
  <si>
    <t>Sdružení pro Vízmburk, z.s.</t>
  </si>
  <si>
    <t>Vízmburské kulturní léto 2017</t>
  </si>
  <si>
    <t>17KPG01-0095</t>
  </si>
  <si>
    <t>Kulturní centrum města Týniště nad Orlicí</t>
  </si>
  <si>
    <t>48. Týnišťský divadelní podzim v Kulturním centru Týniště nad Orlicí</t>
  </si>
  <si>
    <t>17KPG01-0096</t>
  </si>
  <si>
    <t>STUDIO, z. s.</t>
  </si>
  <si>
    <t>DANCE FESTIVAL TRUTNOV 2017</t>
  </si>
  <si>
    <t>17KPG01-0097</t>
  </si>
  <si>
    <t>18. Dny poezie v Broumově</t>
  </si>
  <si>
    <t>17KPG01-0098</t>
  </si>
  <si>
    <t>Život a dílo Františka Kupky</t>
  </si>
  <si>
    <t>17KPG01-0100</t>
  </si>
  <si>
    <t>XXII. týnišťský swingový festival Jardy Marčíka</t>
  </si>
  <si>
    <t>17KPG01-0106</t>
  </si>
  <si>
    <t>Osvětová beseda Vysokov</t>
  </si>
  <si>
    <t>Jubilejní 50. ročník Vysokovský kohout</t>
  </si>
  <si>
    <t>17KPG01-0110</t>
  </si>
  <si>
    <t>Život bez bariér, z.ú.</t>
  </si>
  <si>
    <t>17KPG01-0112</t>
  </si>
  <si>
    <t>BONI PUERI - základní umělecká škola, Hradec Králové</t>
  </si>
  <si>
    <t>Koncertní turné Boni pueri - Německo - podpora vzájemných kulturních vztahů obou zemí</t>
  </si>
  <si>
    <t>17KPG01-0113</t>
  </si>
  <si>
    <t>Klub přátel Josefova, z. s.</t>
  </si>
  <si>
    <t>25. ročník Josefovských slavností</t>
  </si>
  <si>
    <t>17KPG01-0115</t>
  </si>
  <si>
    <t>FILHARMONIE Hradec Králové o.p.s.</t>
  </si>
  <si>
    <t>"Messa da Gloria" - spolupráce mezi Filharmonií HK a Chor der Marktkirchengemeinde Wiesbaden</t>
  </si>
  <si>
    <t>17KPG01-0117</t>
  </si>
  <si>
    <t>Spolek Kultuře na dosah</t>
  </si>
  <si>
    <t>Rap-Air 2017</t>
  </si>
  <si>
    <t>17KPG01-0120</t>
  </si>
  <si>
    <t>Kulturní dům Střelnice</t>
  </si>
  <si>
    <t>FORMANKA - vrchlabská divadelní badatelna</t>
  </si>
  <si>
    <t>17KPG01-0122</t>
  </si>
  <si>
    <t>7. Sezóna Police Symphony Orchestra</t>
  </si>
  <si>
    <t>17KPG02 Obnova památkového fondu na území Královéhradeckého kraje</t>
  </si>
  <si>
    <t>17KPG02-0004</t>
  </si>
  <si>
    <t>Římskokatolická farnost Nový Hrádek</t>
  </si>
  <si>
    <t>Výměna střešní krytiny na kostele sv. Petra a Pavla na Novém Hrádku</t>
  </si>
  <si>
    <t>17KPG02-0008</t>
  </si>
  <si>
    <t>Římskokatolická farnost Hronov</t>
  </si>
  <si>
    <t>Oprava střechy kostela sv. Josefa Pěstouna ve Stárkově</t>
  </si>
  <si>
    <t>17KPG02-0009</t>
  </si>
  <si>
    <t>Římskokatolická farnost - děkanství Nové Město nad Metují</t>
  </si>
  <si>
    <t>Obnova střešní krytiny a krovu na kostele sv. Václava v obci Provodov- Šonov</t>
  </si>
  <si>
    <t>17KPG02-0010</t>
  </si>
  <si>
    <t>Barton Dobenin Joseph Michael</t>
  </si>
  <si>
    <t>Oprava bývalé vodárenské věže v Novém Městě nad Metují - I. etapa</t>
  </si>
  <si>
    <t>17KPG02-0015</t>
  </si>
  <si>
    <t>Obnova oken ZŠ čp. 11</t>
  </si>
  <si>
    <t>17KPG02-0016</t>
  </si>
  <si>
    <t>Kinský dal Borgo, a.s.</t>
  </si>
  <si>
    <t>Sanace zámku Karlova Koruna - II.etapa anglických dvorků</t>
  </si>
  <si>
    <t>17KPG02-0021</t>
  </si>
  <si>
    <t>Koupaliště a slunné lázně v Dachovech u Hořic - II. etapa obnovy kulturní památky</t>
  </si>
  <si>
    <t>17KPG02-0022</t>
  </si>
  <si>
    <t>Českomoravská provincie Hospitálského řádu sv. Jana z Boha - Milosrdných bratří</t>
  </si>
  <si>
    <t>Rekonstrukce věže kostela Narození Panny Marie v Novém městě na Metují</t>
  </si>
  <si>
    <t>17KPG02-0024</t>
  </si>
  <si>
    <t>Římskokatolická farnost - děkanství Rychnov nad Kněžnou</t>
  </si>
  <si>
    <t>Lukavice-kostel Nanebevzetí Panny Marie - záchrana nakloněné věžní konstrukce</t>
  </si>
  <si>
    <t>17KPG02-0025</t>
  </si>
  <si>
    <t>Římskokatolická farnost Týniště nad Orlicí</t>
  </si>
  <si>
    <t>Křívíce-kostel sv. Vavřince-oprava střešní konstrukce</t>
  </si>
  <si>
    <t>17KPG02-0026</t>
  </si>
  <si>
    <t>Římskokatolická farnost Lično</t>
  </si>
  <si>
    <t>Zhotovení Cu střešní krytiny a oprava dřevěných částí krovní konstrukce na věžích kostela Zvěstování Panny Marií v Ličně</t>
  </si>
  <si>
    <t>17KPG02-0030</t>
  </si>
  <si>
    <t>Zámek Potštejn s.r.o.</t>
  </si>
  <si>
    <t>Oprava ohradní zdi Zámku Potštejn</t>
  </si>
  <si>
    <t>17KPG02-0031</t>
  </si>
  <si>
    <t>Římskokatolická farnost - děkanství Broumov</t>
  </si>
  <si>
    <t>Oprava střechy kostela kostela sv. Barbory, Otovice</t>
  </si>
  <si>
    <t>17KPG02-0032</t>
  </si>
  <si>
    <t>Oprava střechy a stropu kostela sv. Anny ve Vižňově</t>
  </si>
  <si>
    <t>17KPG02-0034</t>
  </si>
  <si>
    <t>Obnovou střešní krytiny zachráníme barokní sýpku v Žirči</t>
  </si>
  <si>
    <t>17KPG02-0041</t>
  </si>
  <si>
    <t>Římskokatolická farnost Hradec Králové - Kukleny</t>
  </si>
  <si>
    <t>Kostel sv Anny v Kuklenách - Oprava střechy východní věže kostela</t>
  </si>
  <si>
    <t>17KPG02-0044</t>
  </si>
  <si>
    <t>Římskokatolická farnost - arciděkanství Jičín</t>
  </si>
  <si>
    <t>Oprava vnějšího pláště kostela sv. Václava ve Veliši</t>
  </si>
  <si>
    <t>17KPG02-0045</t>
  </si>
  <si>
    <t>Římskokatolická farnost - děkanství Libáň</t>
  </si>
  <si>
    <t>Libáň - část obce Psinice, Celková obnova zvonice, budovy bez č. p./č. e. v areálu kostela sv. Jiří, 1. etapa</t>
  </si>
  <si>
    <t>17KPG02-0046</t>
  </si>
  <si>
    <t>Oprava střechy kostela sv.Petra a Pavla v Broumově</t>
  </si>
  <si>
    <t>17KPG02-0048</t>
  </si>
  <si>
    <t>Římskokatolická farnost Teplice nad Metují</t>
  </si>
  <si>
    <t>sanace věže kostela Nejsvětější Trojice ve Zdoňově</t>
  </si>
  <si>
    <t>17KPG02-0049</t>
  </si>
  <si>
    <t>Římskokatolická farnost - děkanství Sobotka</t>
  </si>
  <si>
    <t>Dokončení opravy ohradní zdi u kostela sv. maří Magdalény v Sobotce</t>
  </si>
  <si>
    <t>17KPG02-0053</t>
  </si>
  <si>
    <t>Římskokatolická farnost Úpice</t>
  </si>
  <si>
    <t>Oprava římskokatolické fary v Úpici</t>
  </si>
  <si>
    <t>17KPG02-0055</t>
  </si>
  <si>
    <t>Zachraňme teplickou poustevnu, z.s.</t>
  </si>
  <si>
    <t>Rekonstrukce ivanitské poustevny u kostela P. Marie Pomocné, IV. etapa: dokončení střechy</t>
  </si>
  <si>
    <t>17KPG02-0057</t>
  </si>
  <si>
    <t>Římskokatolická farnost Žacléř</t>
  </si>
  <si>
    <t>Oprava kostela Nejsvětější Trojice v Žacléři</t>
  </si>
  <si>
    <t>17KPG02-0063</t>
  </si>
  <si>
    <t>Římskokatolická farnost Železnice</t>
  </si>
  <si>
    <t>Statické zajištění trhlin kostela sv. Jiljí v Železnici</t>
  </si>
  <si>
    <t>17KPG02-0064</t>
  </si>
  <si>
    <t>Nadace rozvoje občanské společnosti</t>
  </si>
  <si>
    <t>Obnova Vily Čerych - hydroizolace jižní část</t>
  </si>
  <si>
    <t>17KPG02-0065</t>
  </si>
  <si>
    <t>Oprava střechy kostela sv. Vavřince, Teplice nad Metují</t>
  </si>
  <si>
    <t>17KPG02-0066</t>
  </si>
  <si>
    <t>Paradix s.r.o.</t>
  </si>
  <si>
    <t>Oprava podloubí hotelu Centrál, Nová Paka</t>
  </si>
  <si>
    <t>17KPG02-0069</t>
  </si>
  <si>
    <t>Římskokatolická farnost - arciděkanství Trutnov I</t>
  </si>
  <si>
    <t>Oprava kostela Nejsvětější Trojice v Pilníkově</t>
  </si>
  <si>
    <t>17KPG03 Podpora publikační činnosti a literatury</t>
  </si>
  <si>
    <t>17KPG03-0001</t>
  </si>
  <si>
    <t>Komitét pro udržování památek z války roku 1866, z.s.</t>
  </si>
  <si>
    <t>Časopis Bellum 1866, ročník 2017</t>
  </si>
  <si>
    <t>17KPG03-0002</t>
  </si>
  <si>
    <t>OBEC TROTINA</t>
  </si>
  <si>
    <t>Místopis obce Trotina</t>
  </si>
  <si>
    <t>17KPG03-0004</t>
  </si>
  <si>
    <t>Městská knihovna Slavoj ve Dvoře Králové nad Labem</t>
  </si>
  <si>
    <t>Faksimile Rukopisu královédvorského</t>
  </si>
  <si>
    <t>17KPG03-0006</t>
  </si>
  <si>
    <t>Kostel Zvěstování Panny Marie v MIletíně 1267-2017</t>
  </si>
  <si>
    <t>17KPG03-0008</t>
  </si>
  <si>
    <t>Život v krajině - soubor terénních karet</t>
  </si>
  <si>
    <t>17KPG03-0011</t>
  </si>
  <si>
    <t>Pomníky obětem 1. světové války v okrese Náchod</t>
  </si>
  <si>
    <t>17KPG04 Obnova historických varhan</t>
  </si>
  <si>
    <t>17KPG04-0001</t>
  </si>
  <si>
    <t>Rekonstrukce varhan v děkanském kostele v Broumově - 4. etapa, závěrečná.</t>
  </si>
  <si>
    <t>17KPG04-0002</t>
  </si>
  <si>
    <t>Římskokatolická farnost Přepychy</t>
  </si>
  <si>
    <t>Obnova historických varhan v Přepychách - III. etapa</t>
  </si>
  <si>
    <t>17KPG04-0003</t>
  </si>
  <si>
    <t>Obnova historických unikátních varhan v kostele sv. Anny v Žirči</t>
  </si>
  <si>
    <t>17KPG04-0005</t>
  </si>
  <si>
    <t>Oprava varhan v kostele Povýšení sv. Kříže v Ostružně</t>
  </si>
  <si>
    <t>17KPG04-0006</t>
  </si>
  <si>
    <t>Římskokatolická farnost Deštné v Orlických horách</t>
  </si>
  <si>
    <t>Restaurování varhanního pozitivu Deštné v Orlických horách</t>
  </si>
  <si>
    <t>17KPG05 Restaurování kulturních památek Královéhradeckého kraje</t>
  </si>
  <si>
    <t>17KPG05-0001</t>
  </si>
  <si>
    <t>Restaurování sousoší Nejsvětější Trojice v Podbřezí</t>
  </si>
  <si>
    <t>17KPG05-0002</t>
  </si>
  <si>
    <t>Římskokatolická farnost Česká Skalice</t>
  </si>
  <si>
    <t>Restaurování okenních vitráží na kostele Nanebevzetí Panny Marie v České Skalici</t>
  </si>
  <si>
    <t>17KPG05-0003</t>
  </si>
  <si>
    <t>Římskokatolická farnost - děkanství Police nad Metují</t>
  </si>
  <si>
    <t>Restaurování obrazu setkání kníže Oldřícha se svatým Prokopem</t>
  </si>
  <si>
    <t>17KPG05-0004</t>
  </si>
  <si>
    <t>Restaurování zvonů ve věži kostela sv. Prokopa v Přepychách</t>
  </si>
  <si>
    <t>17KPG05-0005</t>
  </si>
  <si>
    <t>Restaurování sousoší sv. Floriána v Kostelci nad Orlicí</t>
  </si>
  <si>
    <t>17KPG05-0006</t>
  </si>
  <si>
    <t>OBEC BARTOŠOVICE V ORLICKÝCH HORÁCH</t>
  </si>
  <si>
    <t>Společně po nové cestě</t>
  </si>
  <si>
    <t>17KPG05-0007</t>
  </si>
  <si>
    <t>Restaurování pilíře se sochou sv. Jana Nepomuckého</t>
  </si>
  <si>
    <t>17KPG05-0008</t>
  </si>
  <si>
    <t>Město Jaroměř</t>
  </si>
  <si>
    <t>Fasáda čp.91-muzeum</t>
  </si>
  <si>
    <t>17KPG05-0014</t>
  </si>
  <si>
    <t>Restaurování oltáře sv. Františka v kostele sv. Anny v Žirči</t>
  </si>
  <si>
    <t>147KPG celkem</t>
  </si>
  <si>
    <t>17KPG02 celkem</t>
  </si>
  <si>
    <t>17KPG03 celkem</t>
  </si>
  <si>
    <t>17KPG04 celkem</t>
  </si>
  <si>
    <t>17KPG05 celkem</t>
  </si>
  <si>
    <t>Skutečně vyplaceno Kč</t>
  </si>
  <si>
    <t>16KPG02-0042</t>
  </si>
  <si>
    <t>16KPG02--065</t>
  </si>
  <si>
    <t>SVJ, Mánesova 713, Hr. Králové</t>
  </si>
  <si>
    <t xml:space="preserve">Rekonstrukce uliční fasády, výměna špaletových oken v uliční fasádě za jejich repliky </t>
  </si>
  <si>
    <t>Oprava střechy radnice, Masarykovo náměstí 40, Náchod</t>
  </si>
  <si>
    <t>16KPG02 celkem</t>
  </si>
  <si>
    <t>Příjemce dotace</t>
  </si>
  <si>
    <t>17SMR01 Podpora činnosti organizací dětí a mládeže</t>
  </si>
  <si>
    <t>16RRD05 celkem</t>
  </si>
  <si>
    <t>17ZPD celkem</t>
  </si>
  <si>
    <t>17SMR celkem</t>
  </si>
  <si>
    <t>17CRG celkem</t>
  </si>
  <si>
    <t>17SMP celkem</t>
  </si>
  <si>
    <t>17KPG a 16KPG celkem</t>
  </si>
  <si>
    <t>17RRD a 16RRD celkem</t>
  </si>
  <si>
    <t>PD ke stavebnímu povolení a PPD na dálkové cyklotrase - sek Jaroměř - Rychnovek</t>
  </si>
  <si>
    <t>Cyklotrasa č. 22 - cyklostezka Lánov - Čistá v Krkonoších, příprava</t>
  </si>
  <si>
    <t>Rozvoj cyklodopravy na Policku</t>
  </si>
  <si>
    <t>Dopravní značení a stavební úpravy pro cyklisty na Benešově nábřeží (ve směru do mostu Jana Palacha po ul. Heydukova)</t>
  </si>
  <si>
    <t>Vrchlabí - dálkové syklotrasy č. 2 a 22 - 2016</t>
  </si>
  <si>
    <t>Labská stezka č. 2 - úseky: Kunčice nad Labem, Klášterská Lhota, Hostinné</t>
  </si>
  <si>
    <t>17SPT01 Pohybová gramotnost</t>
  </si>
  <si>
    <t>17SPT02 Pořádání významných sportovních akcí mládeže</t>
  </si>
  <si>
    <t>17SPT03 Pořádání významných masových tělovýchovných a sportovních soutěží typu "sport pro všechny"</t>
  </si>
  <si>
    <t>17SPT04 Činnost sportovních středisek a sportovních center mládeže</t>
  </si>
  <si>
    <t>17SPT06 Celoroční pravidelná sportovní činnost mládeže a osob se zdravotním postižením</t>
  </si>
  <si>
    <t>17SPT07 Vzdělávání trenérů, rozhodčích a cvičitelů</t>
  </si>
  <si>
    <t>Kód projektu</t>
  </si>
  <si>
    <t>přiděleno               v Kč</t>
  </si>
  <si>
    <t>skutečně poskytnuto v Kč</t>
  </si>
  <si>
    <t>FIGHT GYM Rychnov nad Kněžnou z.s.</t>
  </si>
  <si>
    <t>17SPT01-0002</t>
  </si>
  <si>
    <t>Duševní i tělesná harmonie s FIGTH GYM</t>
  </si>
  <si>
    <t>Základní škola, Vrchlabí, nám. Míru 283</t>
  </si>
  <si>
    <t>17SPT01-0003</t>
  </si>
  <si>
    <t>Sportování na čerstvém vzduchu</t>
  </si>
  <si>
    <t>TJ Sokol Smiřice, z.s.</t>
  </si>
  <si>
    <t>17SPT01-0007</t>
  </si>
  <si>
    <t>Podpora pohybových aktivit žen 2017</t>
  </si>
  <si>
    <t>Asociace amatérských sportů ČR, z.s.</t>
  </si>
  <si>
    <t>17SPT01-0008</t>
  </si>
  <si>
    <t>Hejtmanův pohár</t>
  </si>
  <si>
    <t>Džas dureder dživipnaha z. s.</t>
  </si>
  <si>
    <t>17SPT01-0010</t>
  </si>
  <si>
    <t>Sportem ke zdraví, sport pro všechny</t>
  </si>
  <si>
    <t>TJ Slovan Broumov, z.s.</t>
  </si>
  <si>
    <t>17SPT01-0011</t>
  </si>
  <si>
    <t>Podpora sportu pro mládež - gymnastika</t>
  </si>
  <si>
    <t>Sports Team - Rychnov nad Kněžnou z. s.</t>
  </si>
  <si>
    <t>17SPT01-0012</t>
  </si>
  <si>
    <t>Aktivní pohyb dětí a mládeže v plaveckém oddílu v Rychnově nad Kněžnou</t>
  </si>
  <si>
    <t xml:space="preserve">Dům dětí a mládeže, Rychnov n. K. </t>
  </si>
  <si>
    <t>17SPT01-0014</t>
  </si>
  <si>
    <t>SPORTOVÁNÍ S DÉČKEM 2017</t>
  </si>
  <si>
    <t>SKBU Trutnov z.s.</t>
  </si>
  <si>
    <t>17SPT01-0015</t>
  </si>
  <si>
    <t>SKBU - Pohybová gramotnost</t>
  </si>
  <si>
    <t>Mountfield HK - spolek pro hokejovou mládež, z.s.</t>
  </si>
  <si>
    <t>17SPT01-0016</t>
  </si>
  <si>
    <t>Hurá na led</t>
  </si>
  <si>
    <t>Volejbalový klub mládeže RÉMA Rychnov nad Kněžnou, z.s.</t>
  </si>
  <si>
    <t>17SPT01-0017</t>
  </si>
  <si>
    <t>Učíme se sportovat v RÉMĚ 2017</t>
  </si>
  <si>
    <t xml:space="preserve">Základní škola, Opočno, </t>
  </si>
  <si>
    <t>17SPT01-0018</t>
  </si>
  <si>
    <t>Pohybem ke zdraví v roce 2017</t>
  </si>
  <si>
    <t>Havlovický svaz malého fotbalu z.s.</t>
  </si>
  <si>
    <t>17SPT01-0019</t>
  </si>
  <si>
    <t>Pravidelná sportovní činnost neregistrovaných hráčů</t>
  </si>
  <si>
    <t>SK RN Hradec Králové z.s.</t>
  </si>
  <si>
    <t>17SPT01-0020</t>
  </si>
  <si>
    <t>Dětský příměstský cyklo kemp</t>
  </si>
  <si>
    <t>Sportovní klub HC Opočno, z.s.</t>
  </si>
  <si>
    <t>17SPT01-0021</t>
  </si>
  <si>
    <t>Škola bruslení 2017</t>
  </si>
  <si>
    <t>SPORTSTYL Hradec Králové, z.s.</t>
  </si>
  <si>
    <t>17SPT01-0022</t>
  </si>
  <si>
    <t>Plavání pro sport i zábavu Hobbyswim</t>
  </si>
  <si>
    <t>TJ Sokol Čestice, z.s.</t>
  </si>
  <si>
    <t>17SPT01-0023</t>
  </si>
  <si>
    <t>Pohybové aktivity Čestice 2017</t>
  </si>
  <si>
    <t>Velocipéd klub Nová Paka, z.s.</t>
  </si>
  <si>
    <t>17SPT01-0024</t>
  </si>
  <si>
    <t>BEMANIAX Novopacký maraton</t>
  </si>
  <si>
    <t>TC Dvůr Králové, z.s.</t>
  </si>
  <si>
    <t>17SPT01-0025</t>
  </si>
  <si>
    <t>Tenisová školičkaTC Dvůr Králové</t>
  </si>
  <si>
    <t>Dům dětí a mládeže Nová generace, Hradec Králové</t>
  </si>
  <si>
    <t>17SPT01-0026</t>
  </si>
  <si>
    <t>Hýbe se celá rodina 2017</t>
  </si>
  <si>
    <t>SPARTAK TRUTNOV, z.s.</t>
  </si>
  <si>
    <t>17SPT01-0027</t>
  </si>
  <si>
    <t>Pohybová gramotnost oddílů SPARTAK TRUTNOV</t>
  </si>
  <si>
    <t>Sportovní klub Vlnka, s.r.o.</t>
  </si>
  <si>
    <t>17SPT01-0028</t>
  </si>
  <si>
    <t>Zdravý pohyb s Vlnkou</t>
  </si>
  <si>
    <t>WING 49 CZ, z. s.</t>
  </si>
  <si>
    <t>17SPT01-0029</t>
  </si>
  <si>
    <t>Letní hokejový kemp 2017 - 14. ročník</t>
  </si>
  <si>
    <t>SPORTCENTRUM Jičín, z.s.</t>
  </si>
  <si>
    <t>17SPT01-0030</t>
  </si>
  <si>
    <t>Orienťák pro všechny aneb s mapou objev les 2017</t>
  </si>
  <si>
    <t xml:space="preserve">Dům dětí a mládeže, Hradec Králové, Rautenkrancova </t>
  </si>
  <si>
    <t>17SPT01-0031</t>
  </si>
  <si>
    <t>Podpora a rozvoj pohybových dovedností dětí, žáků a studentů</t>
  </si>
  <si>
    <t>Squash Centrum club HK, z.s.</t>
  </si>
  <si>
    <t>17SPT01-0033</t>
  </si>
  <si>
    <t>Cvičení s dětmi</t>
  </si>
  <si>
    <t>OK Slavia Hradec Králové, z.s.</t>
  </si>
  <si>
    <t>17SPT01-0034</t>
  </si>
  <si>
    <t>Liga hradeckých škol v orientačním běhu</t>
  </si>
  <si>
    <t>TJ LOKOMOTIVA TRUTNOV, z.s.</t>
  </si>
  <si>
    <t>17SPT01-0035</t>
  </si>
  <si>
    <t>Pohybová gramotnost atletiky a basketbalu</t>
  </si>
  <si>
    <t>Tělovýchovná jednota LOKOMOTIVA Hradec Králové</t>
  </si>
  <si>
    <t>17SPT01-0036</t>
  </si>
  <si>
    <t>12.ročník fotbalového a pohybového kempu pro širokou veřejnost</t>
  </si>
  <si>
    <t>Golf Club Hradec Králové z.s.</t>
  </si>
  <si>
    <t>17SPT01-0037</t>
  </si>
  <si>
    <t>POHYB S GOLFEM GCHK 2017</t>
  </si>
  <si>
    <t>Jezdecký oddíl T.J. Krakonoš Trutnov</t>
  </si>
  <si>
    <t>17SPT01-0038</t>
  </si>
  <si>
    <t>Seriál hobby závodů pro nereg. sportovce - děti, mládež a seniory 2017</t>
  </si>
  <si>
    <t>Tělocvičná jednota Sokol Nový Hradec Králové</t>
  </si>
  <si>
    <t>17SPT01-0039</t>
  </si>
  <si>
    <t>Pohybové aktivity pro děti a mládež při TJ Sokol NHK</t>
  </si>
  <si>
    <t>DDM Jednička, Dvůr Králové n.L.</t>
  </si>
  <si>
    <t>17SPT01-0042</t>
  </si>
  <si>
    <t>Víkend v pohybu - energie týdne - aktivní rok</t>
  </si>
  <si>
    <t>SK Karate Spartak Hradec Králové, z.s.</t>
  </si>
  <si>
    <t>17SPT01-0044</t>
  </si>
  <si>
    <t>Cvičení se seniory</t>
  </si>
  <si>
    <t>Základní škola Rokytnice v Orlických horách, okres Rychnov nad Kněžnou</t>
  </si>
  <si>
    <t>17SPT01-0045</t>
  </si>
  <si>
    <t>Základní kurz bruslení, bruslení v rámci předmětu Tělesná výchova a sport, bruslení pro žáky ŠD</t>
  </si>
  <si>
    <t>17SPT01-0046</t>
  </si>
  <si>
    <t>Pohybová gramotnost plavecké školy</t>
  </si>
  <si>
    <t>Orel jednota Třebechovice pod Orebem</t>
  </si>
  <si>
    <t>17SPT01-0047</t>
  </si>
  <si>
    <t>Celoroční aktivity pro členy jednoty a veřejnost</t>
  </si>
  <si>
    <t>TENIS - CENTRUM DTJ HK, z.s.</t>
  </si>
  <si>
    <t>17SPT01-0048</t>
  </si>
  <si>
    <t xml:space="preserve">Pořádání příměstských prázd. pobytů a dny otevřených dveří pro veř. </t>
  </si>
  <si>
    <t>Tělocvičná jednota Sokol Jaroměř-Josefov 2</t>
  </si>
  <si>
    <t>17SPT01-0049</t>
  </si>
  <si>
    <t>Pohybová gramotnost v Tělocvičné jednotě Sokol Jaroměř-Josefov</t>
  </si>
  <si>
    <t>17SPT01-0050</t>
  </si>
  <si>
    <t>Pohybová gramotnost dětí na příměstském táboře "Léto s Lokomotivou"</t>
  </si>
  <si>
    <t>TJ Slavia Hradec Králové, z.s.</t>
  </si>
  <si>
    <t>17SPT01-0051</t>
  </si>
  <si>
    <t>Barevné sportování MŠ Čtyrlístek</t>
  </si>
  <si>
    <t>17SPT01-0052</t>
  </si>
  <si>
    <t>Léto Královéhradeckých dětí</t>
  </si>
  <si>
    <t>K-klub-středisko volného času, Jičín</t>
  </si>
  <si>
    <t>17SPT01-0053</t>
  </si>
  <si>
    <t>Hejbni kostrou</t>
  </si>
  <si>
    <t>Akademie Šampión Hradec Králové z.s.</t>
  </si>
  <si>
    <t>17SPT01-0055</t>
  </si>
  <si>
    <t>Pohybová gramotnost neregistrovaných dětí v Akademii Šampión</t>
  </si>
  <si>
    <t>TJ Sokol Havlovice, z.s.</t>
  </si>
  <si>
    <t>17SPT01-0058</t>
  </si>
  <si>
    <t>28. ročník Pochodu Václavice - Havlovice</t>
  </si>
  <si>
    <t>Královéhradecká krajská asociace Sport pro všechny</t>
  </si>
  <si>
    <t>17SPT01-0059</t>
  </si>
  <si>
    <t>Město na kolech 16.ročník</t>
  </si>
  <si>
    <t>Centrum handicapovaných lyžařů, z.s.</t>
  </si>
  <si>
    <t>17SPT01-0060</t>
  </si>
  <si>
    <t>Kurzy monoski</t>
  </si>
  <si>
    <t>Spolek Cipísek</t>
  </si>
  <si>
    <t>17SPT01-0062</t>
  </si>
  <si>
    <t>Běháme po celý rok</t>
  </si>
  <si>
    <t>ŠŠPM Lipky HK, spolek</t>
  </si>
  <si>
    <t>17SPT01-0063</t>
  </si>
  <si>
    <t>Šachové a volnočasové aktivity pro děti a mládež 2017</t>
  </si>
  <si>
    <t>Fotbalový klub Jaroměř, z.s.</t>
  </si>
  <si>
    <t>17SPT01-0064</t>
  </si>
  <si>
    <t>FOTBALOVÁ ŠKOLIČKA JAROMĚŘ 2017</t>
  </si>
  <si>
    <t>ZŠ a MŠ Deštné v Orlických horách</t>
  </si>
  <si>
    <t>17SPT01-0065</t>
  </si>
  <si>
    <t>Jsme jedna velká sportovní rodina</t>
  </si>
  <si>
    <t>SHIN-KYO, z. s.</t>
  </si>
  <si>
    <t>17SPT01-0067</t>
  </si>
  <si>
    <t xml:space="preserve">Zapojení nesportovců do pravidelné pohybové aktivity </t>
  </si>
  <si>
    <t>ANGELES Dance Group, z.s.</t>
  </si>
  <si>
    <t>17SPT01-0068</t>
  </si>
  <si>
    <t>Podpora nejmenších tanečníků ADG v roce 2017 (kategorie MINI)</t>
  </si>
  <si>
    <t>VOX Radvanice, z.s.</t>
  </si>
  <si>
    <t>17SPT01-0069</t>
  </si>
  <si>
    <t>Radvanický míč 3. ročník 2017</t>
  </si>
  <si>
    <t>Základní škola V. Hejny, Červený Kostelec</t>
  </si>
  <si>
    <t>17SPT01-0070</t>
  </si>
  <si>
    <t>Hýbejme se pro radost 2017</t>
  </si>
  <si>
    <t>Regionální mládežnický sportovní klub "Cidlina", z.s.</t>
  </si>
  <si>
    <t>17SPT01-0071</t>
  </si>
  <si>
    <t>Podpora náborové činnosti</t>
  </si>
  <si>
    <t>TJ Červený Kostelec, z.s.</t>
  </si>
  <si>
    <t>17SPT01-0072</t>
  </si>
  <si>
    <t>Zdravé sportující děti</t>
  </si>
  <si>
    <t>SKP Judo Nový Bydžov, z.s.</t>
  </si>
  <si>
    <t>17SPT01-0076</t>
  </si>
  <si>
    <t>Judo pro každého</t>
  </si>
  <si>
    <t>17SPT01-0077</t>
  </si>
  <si>
    <t>Hvězda Orientu 2017</t>
  </si>
  <si>
    <t>Tělocvičná jednota Sokol Hradec Králové</t>
  </si>
  <si>
    <t>17SPT01-0078</t>
  </si>
  <si>
    <t>Děti v pohybu I.</t>
  </si>
  <si>
    <t>17SPT01-0079</t>
  </si>
  <si>
    <t>Děti v pohybu II.</t>
  </si>
  <si>
    <t>-</t>
  </si>
  <si>
    <t>HBC Jičín z.s.</t>
  </si>
  <si>
    <t>17SPT02-0001</t>
  </si>
  <si>
    <t>Jičínská školní liga miniházené 2017</t>
  </si>
  <si>
    <t>TJ Baník Rtyně v Podkrkonoší "z.s."</t>
  </si>
  <si>
    <t>17SPT02-0002</t>
  </si>
  <si>
    <t>11.ročník seriálu halových turnajů v kopané "Sportem proti drogám"</t>
  </si>
  <si>
    <t>Juniorský maratonský klub, z.s.</t>
  </si>
  <si>
    <t>17SPT02-0003</t>
  </si>
  <si>
    <t>Juniorský maraton - Běžíme pro Evropu 2017</t>
  </si>
  <si>
    <t>Klub freestylového lyžování Most z.s.</t>
  </si>
  <si>
    <t>17SPT02-0004</t>
  </si>
  <si>
    <t>Evropský pohár + MČR v krobatickém lyžování - SLOPESTYLE</t>
  </si>
  <si>
    <t>SK Integra Hradec Králové z.s.</t>
  </si>
  <si>
    <t>17SPT02-0005</t>
  </si>
  <si>
    <t>25. ročník mistrovství ČR sportovců s ment. postižením</t>
  </si>
  <si>
    <t>SPORTOVNĚ STŘELECKÝ KLUB TŘEBEŠ, z.s.</t>
  </si>
  <si>
    <t>17SPT02-0006</t>
  </si>
  <si>
    <t>Grand Prix Hradec Králové 2017</t>
  </si>
  <si>
    <t>Plavecký klub Hradec Králové z.s.</t>
  </si>
  <si>
    <t>17SPT02-0008</t>
  </si>
  <si>
    <t>Velká cena Hradce Králové 2017 - 3. ročník</t>
  </si>
  <si>
    <t>1.HK Dvůr Králové, z.s.</t>
  </si>
  <si>
    <t>17SPT02-0009</t>
  </si>
  <si>
    <t>Halové turnaje mládeže v házené</t>
  </si>
  <si>
    <t>17SPT02-0010</t>
  </si>
  <si>
    <t>Sokol cup 2017</t>
  </si>
  <si>
    <t>Královéhradecký krajský atletický svaz</t>
  </si>
  <si>
    <t>17SPT02-0011</t>
  </si>
  <si>
    <t>Krajský přebor družstev a jednotl. staršího a mladšího žactva a přípravky</t>
  </si>
  <si>
    <t>SVS Hradec Králové, z.s.</t>
  </si>
  <si>
    <t>17SPT02-0012</t>
  </si>
  <si>
    <t>SVS - Uspořádání Kontrolního turnaje ČR mladších žáků</t>
  </si>
  <si>
    <t>17SPT02-0013</t>
  </si>
  <si>
    <t>SKBU Trutnov - Pořádání turnajů karate</t>
  </si>
  <si>
    <t>SK Plhov - Náchod, z.s.</t>
  </si>
  <si>
    <t>17SPT02-0014</t>
  </si>
  <si>
    <t>Český korfbalový pohár žactva 2017</t>
  </si>
  <si>
    <t>Královéhradecký krajský fotbalový svaz</t>
  </si>
  <si>
    <t>17SPT02-0015</t>
  </si>
  <si>
    <t>Poháry Královéhradeckého KFS - mládežnické kategorie</t>
  </si>
  <si>
    <t>17SPT02-0016</t>
  </si>
  <si>
    <t>ZMRZLIŇÁK 2017_XX.ročník Mezinárodní turnaj dívek ve volejbale</t>
  </si>
  <si>
    <t>17SPT02-0017</t>
  </si>
  <si>
    <t>Žákovské turnaje v malém fotbale a dalších sportech pro všechny obce z území …..</t>
  </si>
  <si>
    <t>SKP JUDO Jičín, z.s.</t>
  </si>
  <si>
    <t>17SPT02-0018</t>
  </si>
  <si>
    <t>Samurajská katana</t>
  </si>
  <si>
    <t>SK Dobré, z.s.</t>
  </si>
  <si>
    <t>17SPT02-0019</t>
  </si>
  <si>
    <t>Turnaj O pohár starosty obce Dobré 2017</t>
  </si>
  <si>
    <t>LABE TRI CLUB Hradec Králové - Poděbrady</t>
  </si>
  <si>
    <t>17SPT02-0020</t>
  </si>
  <si>
    <t>Závod triatlonových nadějí 2017</t>
  </si>
  <si>
    <t>Královéhradecký krajský svaz ČSOS</t>
  </si>
  <si>
    <t>17SPT02-0021</t>
  </si>
  <si>
    <t>Krajské závody 2017 v orientačním běhu</t>
  </si>
  <si>
    <t>17SPT02-0022</t>
  </si>
  <si>
    <t>Tradiční vánoční turnaje mláděže v ledním hokeji 2017</t>
  </si>
  <si>
    <t>TJ Spartak Opočno, z.s.</t>
  </si>
  <si>
    <t>17SPT02-0023</t>
  </si>
  <si>
    <t>OPOČNO CUP 2017</t>
  </si>
  <si>
    <t>DDM JK Chlumec nad Cidlinou z. s.</t>
  </si>
  <si>
    <t>17SPT02-0024</t>
  </si>
  <si>
    <t xml:space="preserve">Závody v judu - Polabská liga 2017 - Přátelská utkání města Chlumec n. C. </t>
  </si>
  <si>
    <t>17SPT02-0025</t>
  </si>
  <si>
    <t>Mistrovství České republiky SKIF 2017</t>
  </si>
  <si>
    <t>17SPT02-0027</t>
  </si>
  <si>
    <t>Jarní turnaj pro mládež 2017</t>
  </si>
  <si>
    <t>Volejbalový klub AUTO ŠKODA Kvasiny, z.s.</t>
  </si>
  <si>
    <t>17SPT02-0028</t>
  </si>
  <si>
    <t>Jarní turnaj mládeže XXVI. ročník</t>
  </si>
  <si>
    <t>17SPT02-0030</t>
  </si>
  <si>
    <t>Tenisové turnaje dětí a mládež</t>
  </si>
  <si>
    <t>TJ Tatran Hostinné, spolek</t>
  </si>
  <si>
    <t>17SPT02-0031</t>
  </si>
  <si>
    <t>Mezinárodní soustředění mládeže ve stolním tenisu …</t>
  </si>
  <si>
    <t>17SPT02-0032</t>
  </si>
  <si>
    <t xml:space="preserve">Memoriál Antonína Plecháče - CZECH CUP </t>
  </si>
  <si>
    <t>Olfin Car Ski team, z.s.</t>
  </si>
  <si>
    <t>17SPT02-0033</t>
  </si>
  <si>
    <t xml:space="preserve">Uspořádání 13. ročníku Středeč. žákovského kritéria … </t>
  </si>
  <si>
    <t>17SPT02-0034</t>
  </si>
  <si>
    <t>Pořádání sportovních akcí mládeže - Trutnovská bruslička …</t>
  </si>
  <si>
    <t>17SPT02-0035</t>
  </si>
  <si>
    <t xml:space="preserve">Pořádání sportovních akcí mládeže - Highlanders Night VI., Trutnovský kapřík 3 … </t>
  </si>
  <si>
    <t>Tělocvičná jednota Sokol Dobruška</t>
  </si>
  <si>
    <t>17SPT02-0037</t>
  </si>
  <si>
    <t>Podpora turnaje Mistrovství ČR v národní házené mladších žákyň</t>
  </si>
  <si>
    <t>Tělocvičná jednota Sokol Krčín</t>
  </si>
  <si>
    <t>17SPT02-0038</t>
  </si>
  <si>
    <t>Mistrovství starších žáků ČR v národní házené</t>
  </si>
  <si>
    <t>17SPT02-0039</t>
  </si>
  <si>
    <t>Závod ve sprintu Českého poháru orientačního běhu a závod Českého poháru štafet</t>
  </si>
  <si>
    <t>17SPT02-0040</t>
  </si>
  <si>
    <t>GOLFOVÝ TURNAJ MLÁDEŽE 23.4.2017</t>
  </si>
  <si>
    <t>17SPT02-0041</t>
  </si>
  <si>
    <t xml:space="preserve">Pořádání turnajů v tenise - TENIS-CENTRUM DTJ HK CUP </t>
  </si>
  <si>
    <t>Český svaz akrobatického Rock and Rollu</t>
  </si>
  <si>
    <t>17SPT02-0042</t>
  </si>
  <si>
    <t>MČR a významné soutěže v akrob.rock and rollu v KHK -  okno rokenrolu</t>
  </si>
  <si>
    <t>SPORTOVNÍ KLUB RYCHNOVEK</t>
  </si>
  <si>
    <t>17SPT02-0043</t>
  </si>
  <si>
    <t>43. Botas Mistrovství ČR dvojic a trojic dorostu v nohejbalu</t>
  </si>
  <si>
    <t>17SPT02-0045</t>
  </si>
  <si>
    <t>15. ročník Mistrovství KHK v parkuru v kategorii děti,  …</t>
  </si>
  <si>
    <t>17SPT02-0046</t>
  </si>
  <si>
    <t>Pořádání prestižních basketbalových turnajů mládeže</t>
  </si>
  <si>
    <t>SPORTOVNÍ KLUB MODERNÍ GYMNASTIKY DOBRUŠKA</t>
  </si>
  <si>
    <t>17SPT02-0047</t>
  </si>
  <si>
    <t>Dobrušské jaro</t>
  </si>
  <si>
    <t>Tělocvičná jednota Sokol Nové Město nad Metují</t>
  </si>
  <si>
    <t>17SPT02-0048</t>
  </si>
  <si>
    <t>Velká cena Nového Města nad Metují v athénském šplhu</t>
  </si>
  <si>
    <t>Sportovní klub Kasper-Swix Trutnov, z.s.</t>
  </si>
  <si>
    <t>17SPT02-0049</t>
  </si>
  <si>
    <t>Sportuj s Kasper - Swix Teamem akce pro děti a mládež</t>
  </si>
  <si>
    <t>A-TEAM Hradec Králové, z.s.</t>
  </si>
  <si>
    <t>17SPT02-0050</t>
  </si>
  <si>
    <t>Kvalifikace na Mistrovství České republiky mažoretek 2017</t>
  </si>
  <si>
    <t>17SPT02-0051</t>
  </si>
  <si>
    <t>Pořádání významných sportovních akcí mládeže ve plavání a lyžování</t>
  </si>
  <si>
    <t>Klub přátel Josefa Masopusta z.s.</t>
  </si>
  <si>
    <t>17SPT02-0052</t>
  </si>
  <si>
    <t>Pohár Josefa Masopusta</t>
  </si>
  <si>
    <t>17SPT02-0053</t>
  </si>
  <si>
    <t>Pořádání významných sportovních akcí mládeže v atletice</t>
  </si>
  <si>
    <t>Český svaz kin-ballu z.s.</t>
  </si>
  <si>
    <t>17SPT02-0054</t>
  </si>
  <si>
    <t>Mezinárodní kin-ballový turnaj Inter G Cup 2017</t>
  </si>
  <si>
    <t>Závodní cyklistický team JKF, z.s.</t>
  </si>
  <si>
    <t>17SPT02-0055</t>
  </si>
  <si>
    <t>20. ročník Memoriálu Oldřicha Máchy 2017</t>
  </si>
  <si>
    <t>Český volejbalový svaz</t>
  </si>
  <si>
    <t>17SPT02-0056</t>
  </si>
  <si>
    <t>Festival minivolejbalu v Královéhradeckém kraji</t>
  </si>
  <si>
    <t>17SPT02-0057</t>
  </si>
  <si>
    <t xml:space="preserve">TPO Dance - třetí ročník nepostupové taneční soutěže </t>
  </si>
  <si>
    <t>Fotbal 88, z.s.</t>
  </si>
  <si>
    <t>17SPT02-0058</t>
  </si>
  <si>
    <t>XI. ročník Mezinárodního fotbalového turnaje pro mladší a starší žáky</t>
  </si>
  <si>
    <t>17SPT02-0059</t>
  </si>
  <si>
    <t>7.  ročník Bodovacího turnaj mládeže  České republiky</t>
  </si>
  <si>
    <t>17SPT02-0060</t>
  </si>
  <si>
    <t>Finále Českého poháru žáků, 1. kolo ČP žáků …</t>
  </si>
  <si>
    <t>Sportovní akademie Špindlerův Mlýn, z. ú.</t>
  </si>
  <si>
    <t>17SPT02-0061</t>
  </si>
  <si>
    <t>O pohár Sportovní akademie 2017</t>
  </si>
  <si>
    <t>Královéhradecká krajská organizace ČUS</t>
  </si>
  <si>
    <t>17SPT02-0062</t>
  </si>
  <si>
    <t>Mezinárodní turnaj "Memoriál R.Volrába" 19.ročník žáků, kadetů, juniorů …</t>
  </si>
  <si>
    <t>Královéhradecký krajský šachový svaz /KHŠS/</t>
  </si>
  <si>
    <t>17SPT02-0063</t>
  </si>
  <si>
    <t>Krajské přebory mládeže v šachu</t>
  </si>
  <si>
    <t>17SPT02-0064</t>
  </si>
  <si>
    <t>Finále ČP kadetek a juniorek, úvodní kola ČP starších žákyň, …</t>
  </si>
  <si>
    <t>Stepík Nové Město nad Metují, z.s.</t>
  </si>
  <si>
    <t>17SPT02-0065</t>
  </si>
  <si>
    <t>Bohemia Aerobik Tour 2017 a Bohemia Aerobik SAMC 2017</t>
  </si>
  <si>
    <t>Královéhradecký krajský svaz stolního tenisu</t>
  </si>
  <si>
    <t>17SPT02-0066</t>
  </si>
  <si>
    <t>KHKSST- Krajské přebory mládeže aVčBTM dorostu, TOP turnaje…</t>
  </si>
  <si>
    <t>IBK Hradec Králové</t>
  </si>
  <si>
    <t>17SPT02-0067</t>
  </si>
  <si>
    <t>Velká cena Hradce Králové</t>
  </si>
  <si>
    <t>TJ Montas Hradec Králové, spolek</t>
  </si>
  <si>
    <t>17SPT02-0068</t>
  </si>
  <si>
    <t>1. GPA TJ Montas Hradec Králové U19</t>
  </si>
  <si>
    <t>17SPT02-0069</t>
  </si>
  <si>
    <t>FOTTUR JAROMĚŘ 2017</t>
  </si>
  <si>
    <t>Sokolská župa Podkrkonošská-Jiráskova Náchod</t>
  </si>
  <si>
    <t>17SPT02-0070</t>
  </si>
  <si>
    <t>Pořádání významných sportovních akcí dětí a mládeže v roce 2017</t>
  </si>
  <si>
    <t>TJ Sokol Stěžery</t>
  </si>
  <si>
    <t>17SPT02-0071</t>
  </si>
  <si>
    <t>Zimní stěžerská halová liga</t>
  </si>
  <si>
    <t>17SPT02-0072</t>
  </si>
  <si>
    <t>White Cup 2017 4. ročník</t>
  </si>
  <si>
    <t>17SPT02-0073</t>
  </si>
  <si>
    <t>Seriál halových turnajů</t>
  </si>
  <si>
    <t>17SPT02-0074</t>
  </si>
  <si>
    <t>Velká cena Nového Bydžova  - O pohár Josefa Verfla</t>
  </si>
  <si>
    <t>SK BP LUMEN, spolek</t>
  </si>
  <si>
    <t>17SPT02-0076</t>
  </si>
  <si>
    <t>Středeční pohár horských kol 2017</t>
  </si>
  <si>
    <t>GOLF CLUB NA VRŠÍCH z.s.</t>
  </si>
  <si>
    <t>17SPT02-0077</t>
  </si>
  <si>
    <t>Dětská tour Severovýchod - turnaj GC Na Vrších</t>
  </si>
  <si>
    <t>17SPT02 celkem</t>
  </si>
  <si>
    <t>Top race agency, z.s.</t>
  </si>
  <si>
    <t>17SPT03-0001</t>
  </si>
  <si>
    <t>Rock Point - Horská výzva 2017 (5.závod)</t>
  </si>
  <si>
    <t>Sportovní klub Miletín, z.s.,</t>
  </si>
  <si>
    <t>17SPT03-0002</t>
  </si>
  <si>
    <t>6.ročník Miletínského Scorelaufu 2017</t>
  </si>
  <si>
    <t>Borský klub lyžařů Machov z.s.</t>
  </si>
  <si>
    <t>17SPT03-0004</t>
  </si>
  <si>
    <t>MTB Stolové hory a 50.ročník Borského krosu</t>
  </si>
  <si>
    <t>Region Panda, z. s.</t>
  </si>
  <si>
    <t>17SPT03-0005</t>
  </si>
  <si>
    <t>Mezinárodní rychnovský šachový festival 2017</t>
  </si>
  <si>
    <t>Sportovní klub Babylon z.s.</t>
  </si>
  <si>
    <t>17SPT03-0006</t>
  </si>
  <si>
    <t>BABYLON CUP 2017 - mezinárodní turnaj v malé kopané …</t>
  </si>
  <si>
    <t>17SPT03-0008</t>
  </si>
  <si>
    <t>Sportem proti drogám</t>
  </si>
  <si>
    <t>Sportovní klub hasičů Královéhradeckého kraje</t>
  </si>
  <si>
    <t>17SPT03-0009</t>
  </si>
  <si>
    <t>Pořádání soutěží s republikovou působností</t>
  </si>
  <si>
    <t>Kolo pro život, z.s.</t>
  </si>
  <si>
    <t>17SPT03-0012</t>
  </si>
  <si>
    <t>Kolo pro život - Vrchlabí - Špindl Tour Škoda Auto</t>
  </si>
  <si>
    <t>17SPT03-0013</t>
  </si>
  <si>
    <t>Středoškolský pohár 2017</t>
  </si>
  <si>
    <t>Sportovní klub Janské Lázně, z.s.</t>
  </si>
  <si>
    <t>17SPT03-0014</t>
  </si>
  <si>
    <t>Soutěže tělesně postižených sportovců 2017</t>
  </si>
  <si>
    <t>FbC Malé Svatoňovice</t>
  </si>
  <si>
    <t>17SPT03-0015</t>
  </si>
  <si>
    <t>Svatoňovické florbalové dny 2017</t>
  </si>
  <si>
    <t>17SPT03-0017</t>
  </si>
  <si>
    <t>Otuižliceké Labe 2017</t>
  </si>
  <si>
    <t>TJ Liga 100 Hradec Králové z.s.</t>
  </si>
  <si>
    <t>17SPT03-0018</t>
  </si>
  <si>
    <t>Velká cena východních Čech v bězích</t>
  </si>
  <si>
    <t>TJ UŠO Královéhradecko sever, z.s.</t>
  </si>
  <si>
    <t>17SPT03-0019</t>
  </si>
  <si>
    <t>Mistrovství Severovýchodních Čech</t>
  </si>
  <si>
    <t>17SPT03-0020</t>
  </si>
  <si>
    <t>Královéhradecký volejbal pro všechny 2017</t>
  </si>
  <si>
    <t>17SPT03-0021</t>
  </si>
  <si>
    <t>Národní finále ve volejbalu 2017</t>
  </si>
  <si>
    <t>17SPT03-0022</t>
  </si>
  <si>
    <t>Tradiční letní turnaje - LI. ročník</t>
  </si>
  <si>
    <t>17SPT03-0023</t>
  </si>
  <si>
    <t xml:space="preserve">Memoriál Františka Šoulavého - velikonoční turnaj </t>
  </si>
  <si>
    <t>SH ČMS - Sbor dobrovolných hasičů Chábory</t>
  </si>
  <si>
    <t>17SPT03-0024</t>
  </si>
  <si>
    <t>36. ročník Přespolního běhu areálem zdraví Chábory</t>
  </si>
  <si>
    <t>17SPT03-0025</t>
  </si>
  <si>
    <t>Orlický maraton v běhu na lyžích 2017</t>
  </si>
  <si>
    <t>17SPT03-0026</t>
  </si>
  <si>
    <t>Vícedenní etapové závody Rumcajsovy míle a jiné závody pro veřejnost</t>
  </si>
  <si>
    <t>17SPT03-0028</t>
  </si>
  <si>
    <t>Dvorská Jednička – 13. ročník nepostupové přehlídky …</t>
  </si>
  <si>
    <t>FC Santus Dobruška z.s.</t>
  </si>
  <si>
    <t>17SPT03-0031</t>
  </si>
  <si>
    <t>Dobrušský pohár ve futsalu 2017</t>
  </si>
  <si>
    <t>Z&amp;S APACHE Team, z.s.</t>
  </si>
  <si>
    <t>17SPT03-0032</t>
  </si>
  <si>
    <t>11. ročník závodu tříčlenných družstev a jednotl. ŽACLÉŘSKÁ 70 MTB 2017</t>
  </si>
  <si>
    <t>17SPT03-0033</t>
  </si>
  <si>
    <t>Krkonošská 70 MTB</t>
  </si>
  <si>
    <t>Tělocvičná jednota Sokol Chlumec n.C.</t>
  </si>
  <si>
    <t>17SPT03-0034</t>
  </si>
  <si>
    <t>Chlumecké volejbalové léto 2017</t>
  </si>
  <si>
    <t>Tělocvičná jednota Sokol Jaroměř</t>
  </si>
  <si>
    <t>17SPT03-0035</t>
  </si>
  <si>
    <t>Jaroměřský kros 2017</t>
  </si>
  <si>
    <t>17SPT03-0036</t>
  </si>
  <si>
    <t>Velká cena Královéhradeckého kraje v šachu</t>
  </si>
  <si>
    <t>17SPT03-0037</t>
  </si>
  <si>
    <t>40. ročník HAPO</t>
  </si>
  <si>
    <t>17SPT03-0039</t>
  </si>
  <si>
    <t>Jarní turnaj, Mikulášský turnaj</t>
  </si>
  <si>
    <t>Spolek orientačních sportů Mamuti z Lipovky</t>
  </si>
  <si>
    <t>17SPT03-0040</t>
  </si>
  <si>
    <t>3. ročník MAMUT BIKE ORIENTEERING</t>
  </si>
  <si>
    <t>17SPT03-0041</t>
  </si>
  <si>
    <t>Hradecký terénní triatlon</t>
  </si>
  <si>
    <t>Unie studentů a přátel Fakulty vojenského zdravotnictví, z. s.</t>
  </si>
  <si>
    <t>17SPT03-0042</t>
  </si>
  <si>
    <t>Branný závod 2017</t>
  </si>
  <si>
    <t>17SPT03-0043</t>
  </si>
  <si>
    <t>Série 4 turnajů pro dospělé -veřejnost v roce 2017 +GPB …</t>
  </si>
  <si>
    <t>17SPT03-0044</t>
  </si>
  <si>
    <t>Běh do Zámeckých schodů 2017</t>
  </si>
  <si>
    <t>Stribrnaci z.s.</t>
  </si>
  <si>
    <t>17SPT03-0046</t>
  </si>
  <si>
    <t>Triatlon pro každého</t>
  </si>
  <si>
    <t>17SPT03-0047</t>
  </si>
  <si>
    <t>Volejbalový turnaj neregistrovaných hráčů</t>
  </si>
  <si>
    <t>17SPT03-0048</t>
  </si>
  <si>
    <t>Stěžerské šlapačky 2017</t>
  </si>
  <si>
    <t>17SPT03-0050</t>
  </si>
  <si>
    <t>Ratibořický MTB maraton 2017</t>
  </si>
  <si>
    <t>17SPT03-0051</t>
  </si>
  <si>
    <t>Dny otevřených dveří GC Na Vrčích - sport pro všechny</t>
  </si>
  <si>
    <t>17SPT03 celkem</t>
  </si>
  <si>
    <t>17SPT04-0001</t>
  </si>
  <si>
    <t>Regionální házenkářské centrum HBC Jičín 2017</t>
  </si>
  <si>
    <t>Tělovýchovná jednota Spartak Vrchlabí, z. s.</t>
  </si>
  <si>
    <t>17SPT04-0002</t>
  </si>
  <si>
    <t>Běžecké lyžování SpS Vrchlabí</t>
  </si>
  <si>
    <t>17SPT04-0003</t>
  </si>
  <si>
    <t>BKL Machov-SpS v severské kombinaci</t>
  </si>
  <si>
    <t>17SPT04-0004</t>
  </si>
  <si>
    <t>17SPT04 - Činnost sportovních středisek a SCM</t>
  </si>
  <si>
    <t>17SPT04-0005</t>
  </si>
  <si>
    <t>Seriál výcvikových táborů Sport. střediska při Olfin Car Ski team</t>
  </si>
  <si>
    <t>17SPT04-0006</t>
  </si>
  <si>
    <t>Seriál výcvikových táborů SC …</t>
  </si>
  <si>
    <t>Tělocvičná jednota Sokol Pražské Předměstí</t>
  </si>
  <si>
    <t>17SPT04-0007</t>
  </si>
  <si>
    <t>Podpora činnosti sportovního centra mládeže - soustředění mládeže</t>
  </si>
  <si>
    <t>17SPT04-0008</t>
  </si>
  <si>
    <t>Akademie ČSLH</t>
  </si>
  <si>
    <t>Východočeský oblastní tenisový svaz, z.s.</t>
  </si>
  <si>
    <t>17SPT04-0009</t>
  </si>
  <si>
    <t>Tréninkové středisko mládeže ČTS</t>
  </si>
  <si>
    <t>Hradecký cyklo-už z.s.</t>
  </si>
  <si>
    <t>17SPT04-0011</t>
  </si>
  <si>
    <t>2017 SCM v silniční cyklistice</t>
  </si>
  <si>
    <t>17SPT04-0012</t>
  </si>
  <si>
    <t>Činnost sportovního střediska mládeže SK Dobré, z.s. v roce 2017</t>
  </si>
  <si>
    <t>17SPT04-0013</t>
  </si>
  <si>
    <t>Celoroční příprava kadetek a juniorek, a podpora talentovaných hráček</t>
  </si>
  <si>
    <t>17SPT04-0014</t>
  </si>
  <si>
    <t>Tréninkové centrum mládeže badmintonu</t>
  </si>
  <si>
    <t>17SPT04-0015</t>
  </si>
  <si>
    <t>Bereme to sportovně</t>
  </si>
  <si>
    <t>17SPT04-0016</t>
  </si>
  <si>
    <t>GOLFOVÉ TRÉNINKOVÉ CENTRUM MLÁDEŽE GCHK 2017</t>
  </si>
  <si>
    <t>Královehradecký jezdecký svaz - ČJF</t>
  </si>
  <si>
    <t>17SPT04-0017</t>
  </si>
  <si>
    <t>Sportovní centrum mládeže Královehradeckého kraje - jezdectví 2017</t>
  </si>
  <si>
    <t>17SPT04-0018</t>
  </si>
  <si>
    <t>Zkvalitnění činnosti Sportovního střediska SA …</t>
  </si>
  <si>
    <t>SPORT KLUB Náchod z.s.</t>
  </si>
  <si>
    <t>17SPT04-0019</t>
  </si>
  <si>
    <t>SPORT KLUB Náchod - SpS 2017</t>
  </si>
  <si>
    <t>17SPT04-0020</t>
  </si>
  <si>
    <t>Sportovní středisko šachové mládeže Region Panda</t>
  </si>
  <si>
    <t>17SPT04-0021</t>
  </si>
  <si>
    <t>Činnost sportovních středisek plavání, atletiky, …</t>
  </si>
  <si>
    <t>17SPT04-0022</t>
  </si>
  <si>
    <t>Činnost  sportovních center mládeže  v basketbalu</t>
  </si>
  <si>
    <t>17SPT04-0023</t>
  </si>
  <si>
    <t>Činnost sportovních středisek a sportovních center mládeže</t>
  </si>
  <si>
    <t>17SPT04-0024</t>
  </si>
  <si>
    <t>Krajská sportovní centra mládeže volejbalového svazu</t>
  </si>
  <si>
    <t>OK 99 Hradec Králové, z.s.</t>
  </si>
  <si>
    <t>17SPT04-0025</t>
  </si>
  <si>
    <t>Provozování Sportovního centra mládeže Královéhradecka v orientačním ..</t>
  </si>
  <si>
    <t>17SPT04-0026</t>
  </si>
  <si>
    <t>Příprava SCM Slavia na sezónu 2017-2018 volejbal</t>
  </si>
  <si>
    <t>17SPT04-0027</t>
  </si>
  <si>
    <t>Šachové centrum talentované mládeže KH kraje + příprava na ODM</t>
  </si>
  <si>
    <t>Tělovýchovná jednota Sokol Třebeš, z.s.</t>
  </si>
  <si>
    <t>17SPT04-0028</t>
  </si>
  <si>
    <t>Pořízení jednotného sportovního oblečení pro dětské a …</t>
  </si>
  <si>
    <t>17SPT04-0030</t>
  </si>
  <si>
    <t>Příprava na sezonu 2017-2018 - volejbalová soustředění SPS</t>
  </si>
  <si>
    <t>SK Špindl z.s.</t>
  </si>
  <si>
    <t>17SPT04-0031</t>
  </si>
  <si>
    <t xml:space="preserve">Zajištění tréninkové činnosti členů SPS SK Špindl </t>
  </si>
  <si>
    <t>17SPT04-0032</t>
  </si>
  <si>
    <t>Centrum handicapovaných lyžařů</t>
  </si>
  <si>
    <t>17SPT04-0033</t>
  </si>
  <si>
    <t>FK JAROMĚŘ SCM 2017</t>
  </si>
  <si>
    <t>TJ SOKOL Deštné v Orlických horách z.s.</t>
  </si>
  <si>
    <t>17SPT04-0034</t>
  </si>
  <si>
    <t>Podpora sportovní přípravy a materiálového zabezpečení SpS alpských lyžařů …</t>
  </si>
  <si>
    <t>17SPT04-0035</t>
  </si>
  <si>
    <t>Internátní Královéhradecké krajské sportovní-IKCST</t>
  </si>
  <si>
    <t>MFK Trutnov, z.s.</t>
  </si>
  <si>
    <t>17SPT04-0036</t>
  </si>
  <si>
    <t>Činnost SpSM MFK Trutnov</t>
  </si>
  <si>
    <t>17SPT04-0037</t>
  </si>
  <si>
    <t>Podpora mládeže v SpS Regionálního SK Cidlina</t>
  </si>
  <si>
    <t>BSK TJ Jičín z.s.</t>
  </si>
  <si>
    <t>17SPT04-0038</t>
  </si>
  <si>
    <t>Příprava a soustředění družstev Sport. …</t>
  </si>
  <si>
    <t>17SPT04-0039</t>
  </si>
  <si>
    <t>Činnost SPS atletiky a basketbalu v T.J. Sokol Hradec Králové</t>
  </si>
  <si>
    <t>Akademie freestyle lyžování z.s.</t>
  </si>
  <si>
    <t>17SPT04-0040</t>
  </si>
  <si>
    <t>Podpora mladých talentů SPS</t>
  </si>
  <si>
    <t>17SPT04-0041</t>
  </si>
  <si>
    <t>Příprava juniorské reprezentace na MSJ_SCM</t>
  </si>
  <si>
    <t>17SPT04-0042</t>
  </si>
  <si>
    <t>TCM GC Na Vrších</t>
  </si>
  <si>
    <t>17SPT04 celkem</t>
  </si>
  <si>
    <t>TJ středisko vrcholového sportu Krkonoše z.s.</t>
  </si>
  <si>
    <t>17SPT05-0001</t>
  </si>
  <si>
    <t>Výběr biatlonistů KHK</t>
  </si>
  <si>
    <t>17SPT05-0002</t>
  </si>
  <si>
    <t>Příprava závodníků na ODM, republikové a mezinár.soutěže</t>
  </si>
  <si>
    <t>17SPT05-0003</t>
  </si>
  <si>
    <t>Podpora účasti mládeže OK Slavia Hradec Králové …</t>
  </si>
  <si>
    <t>17SPT05-0004</t>
  </si>
  <si>
    <t>European Kids   Athletics Games 2017</t>
  </si>
  <si>
    <t>ČSS, z.s. Královéhradecké krajské sdružení ČSS</t>
  </si>
  <si>
    <t>17SPT05-0005</t>
  </si>
  <si>
    <t>Podpora krajského výběru mládeže v nejvyšších republikových …</t>
  </si>
  <si>
    <t>17SPT05-0006</t>
  </si>
  <si>
    <t>Podpora přípravy krajských reprezentantů na ODM</t>
  </si>
  <si>
    <t>17SPT05-0007</t>
  </si>
  <si>
    <t>Reprezentace stolních tenistů na republikových, evropských …</t>
  </si>
  <si>
    <t>17SPT05-0008</t>
  </si>
  <si>
    <t>SKBU Trutnov - podpora republikových mládežnických závodníků</t>
  </si>
  <si>
    <t>Volejbalové centrum nad Metují, z. s.</t>
  </si>
  <si>
    <t>17SPT05-0009</t>
  </si>
  <si>
    <t>Podpora klíčových hráčů v celorepublikových turnajích</t>
  </si>
  <si>
    <t>17SPT05-0010</t>
  </si>
  <si>
    <t>Reprezentace Královéhradeckého KFS - Kouba cup,  Pohár předsedy ŘK, …</t>
  </si>
  <si>
    <t>Česká florbalová unie</t>
  </si>
  <si>
    <t>17SPT05-0011</t>
  </si>
  <si>
    <t>Výběry starších žákyň a dorostenek</t>
  </si>
  <si>
    <t>17SPT05-0012</t>
  </si>
  <si>
    <t>Příprava krajských výběrů žáků a žákyň na ODM</t>
  </si>
  <si>
    <t>17SPT05-0013</t>
  </si>
  <si>
    <t>Příprava krajského výběru žactva 2017</t>
  </si>
  <si>
    <t>17SPT05-0014</t>
  </si>
  <si>
    <t>Podpora talentované mládeže z DDM JK Chlumec nad Cidlinou v r. 2017</t>
  </si>
  <si>
    <t>POWERLIFTING VRCHLABÍ z.s.</t>
  </si>
  <si>
    <t>17SPT05-0015</t>
  </si>
  <si>
    <t>Podpora reprezentantů ČR na republikových a mezinárodních soutěžích 2017</t>
  </si>
  <si>
    <t>JKTŮNĚ, z.s.</t>
  </si>
  <si>
    <t>17SPT05-0016</t>
  </si>
  <si>
    <t>Podpora reprezentantky JK Tůně</t>
  </si>
  <si>
    <t>17SPT05-0017</t>
  </si>
  <si>
    <t>Mládež oddílu stolního tenisu SK Dobré ...</t>
  </si>
  <si>
    <t>17SPT05-0018</t>
  </si>
  <si>
    <t xml:space="preserve">PODPORA REPRE VÝBĚRŮ </t>
  </si>
  <si>
    <t>Aeroklub Hronov, z. s.</t>
  </si>
  <si>
    <t>17SPT05-0019</t>
  </si>
  <si>
    <t>Podpora přípravy juniorů na Mistrovství světa v plachtění juniorů</t>
  </si>
  <si>
    <t>MGC Hradečtí Orli, o.s.</t>
  </si>
  <si>
    <t>17SPT05-0020</t>
  </si>
  <si>
    <t>Minigolfová liga juniorů a reprezentace ČR</t>
  </si>
  <si>
    <t>Sportovní klub neslyšících Hradec Králové, o.s.</t>
  </si>
  <si>
    <t>17SPT05-0022</t>
  </si>
  <si>
    <t>Mistrovství světa neslyšících v ledním hokeji</t>
  </si>
  <si>
    <t>Královéhradecký svaz karate, z.s.</t>
  </si>
  <si>
    <t>17SPT05-0023</t>
  </si>
  <si>
    <t>Příprava reprezentantů KrSKe na LODM 2017</t>
  </si>
  <si>
    <t>17SPT05-0024</t>
  </si>
  <si>
    <t xml:space="preserve">Podpora krajských reprezentačních výběrů mládeže </t>
  </si>
  <si>
    <t>Ski klub Deštné v Orlických horách, z.s.</t>
  </si>
  <si>
    <t>17SPT05-0025</t>
  </si>
  <si>
    <t>Příprava závodníků v alpském lyžování k reprezentaci KHK ….</t>
  </si>
  <si>
    <t>17SPT05-0026</t>
  </si>
  <si>
    <t>Příprava volejbalových reprezentací na ODM 2017</t>
  </si>
  <si>
    <t>17SPT05-0027</t>
  </si>
  <si>
    <t>Nejvyšší rep. soutěže mládeže v tenise - JUNIOR TOUR, …</t>
  </si>
  <si>
    <t>17SPT05-0028</t>
  </si>
  <si>
    <t xml:space="preserve">Příprava na republikové nejvyšší soutěže mládeže volejbalu </t>
  </si>
  <si>
    <t>17SPT05-0029</t>
  </si>
  <si>
    <t>Reprezentace kraje na Mistrovství Čech mládeže</t>
  </si>
  <si>
    <t>17SPT05-0030</t>
  </si>
  <si>
    <t>Výběr KHK hráčů ledního hokeje ročníku 2002</t>
  </si>
  <si>
    <t>17SPT05-0031</t>
  </si>
  <si>
    <t>Podpora juniorů</t>
  </si>
  <si>
    <t>SK Klackaři Kostelec nad Orlicí</t>
  </si>
  <si>
    <t>17SPT05-0032</t>
  </si>
  <si>
    <t>Příprava a účast mládežnických družstev SK Klackaři …</t>
  </si>
  <si>
    <t>17SPT05-0033</t>
  </si>
  <si>
    <t>Reprezentace mažoretek A-TEAMU HK …</t>
  </si>
  <si>
    <t>17SPT05-0034</t>
  </si>
  <si>
    <t>Vytvoření podmínek pro členy SK Špindl pro účast na mezinárodních,…</t>
  </si>
  <si>
    <t>Česká asociace tchoukballu, z.s.</t>
  </si>
  <si>
    <t>17SPT05-0035</t>
  </si>
  <si>
    <t>Podpora týmů na národních i mezinárodních turnajích</t>
  </si>
  <si>
    <t>17SPT05-0036</t>
  </si>
  <si>
    <t>Příprava na nejvyšší republikové soutěže mládeže volejbalu - dívky</t>
  </si>
  <si>
    <t>Tchoukball Jičín z.s.</t>
  </si>
  <si>
    <t>17SPT05-0037</t>
  </si>
  <si>
    <t xml:space="preserve">Účast krajského výběru na MS v plážovém tchoukballu </t>
  </si>
  <si>
    <t>17SPT05-0038</t>
  </si>
  <si>
    <t>žákovská liga U15 a U14, dorostenecká liga kadetek U17 a juniorek U19</t>
  </si>
  <si>
    <t>17SPT05-0039</t>
  </si>
  <si>
    <t>Podpora účasti hráčů a družstev klubu na republikových …</t>
  </si>
  <si>
    <t>17SPT05-0040</t>
  </si>
  <si>
    <t>Podpora reprezentantů České republiky v kategorii mládeže</t>
  </si>
  <si>
    <t>17SPT05-0041</t>
  </si>
  <si>
    <t>Podpora členů T.J. před ODM 2017</t>
  </si>
  <si>
    <t>17SPT05 celkem</t>
  </si>
  <si>
    <t>17SPT06-0001</t>
  </si>
  <si>
    <t>Pravidelná sportovní činnost HBC Jičín 2017</t>
  </si>
  <si>
    <t>17SPT06-0003</t>
  </si>
  <si>
    <t>S mládeží v bílé stopě</t>
  </si>
  <si>
    <t>17SPT06-0004</t>
  </si>
  <si>
    <t>Podpora činnosti SK Integra Hradec Králové 2017</t>
  </si>
  <si>
    <t>FC Slavia HK</t>
  </si>
  <si>
    <t>17SPT06-0005</t>
  </si>
  <si>
    <t>FC Slavia HK z.s.- další rozšiřování mládežnické základny , zlepšování sport. výkonnosti a mat. vybavení</t>
  </si>
  <si>
    <t>17SPT06-0006</t>
  </si>
  <si>
    <t>Sportovní činnost mládeže 2017</t>
  </si>
  <si>
    <t>17SPT06-0007</t>
  </si>
  <si>
    <t>Základní výcvik mladých šachistů</t>
  </si>
  <si>
    <t>ČECHIE</t>
  </si>
  <si>
    <t>17SPT06-0009</t>
  </si>
  <si>
    <t>Stolní tenis pro osoby se zdravotním postižením</t>
  </si>
  <si>
    <t>17SPT06-0010</t>
  </si>
  <si>
    <t>Pravidelná sportovní činnost žactva BKL Machov</t>
  </si>
  <si>
    <t>VK Slavia Hradec Králové, z. s.</t>
  </si>
  <si>
    <t>17SPT06-0012</t>
  </si>
  <si>
    <t>Dětský odíl VODÁČEK 2017</t>
  </si>
  <si>
    <t xml:space="preserve">1.HK Dvůr Králové </t>
  </si>
  <si>
    <t>17SPT06-0013</t>
  </si>
  <si>
    <t>Pravidelná tréninková činnost mladých házenkářů</t>
  </si>
  <si>
    <t>17SPT06-0014</t>
  </si>
  <si>
    <t xml:space="preserve">Celoroční tréninková činnost žáků a mladšího dorostu OK </t>
  </si>
  <si>
    <t>17SPT06-0016</t>
  </si>
  <si>
    <t>Materiálové dovybavení skupin přípravky a žactva</t>
  </si>
  <si>
    <t>FBŠ Všestary z.s.</t>
  </si>
  <si>
    <t>17SPT06-0017</t>
  </si>
  <si>
    <t>Hrajeme florbal ve Všestarech</t>
  </si>
  <si>
    <t>17SPT06-0018</t>
  </si>
  <si>
    <t>Udržení kvalitní péče o mladé sportovce</t>
  </si>
  <si>
    <t>Městský fotbalový klub Nové Město nad Metují, z.s.</t>
  </si>
  <si>
    <t>17SPT06-0019</t>
  </si>
  <si>
    <t>Zajištění vysokého počtu tréninkových jednotek ...</t>
  </si>
  <si>
    <t>17SPT06-0020</t>
  </si>
  <si>
    <t>Celoroční činnost včetně soustředění</t>
  </si>
  <si>
    <t>Spartak Police nad Metují z.s.</t>
  </si>
  <si>
    <t>17SPT06-0021</t>
  </si>
  <si>
    <t>Sportovní činnost mládeže lyžařského oddílu</t>
  </si>
  <si>
    <t>17SPT06-0022</t>
  </si>
  <si>
    <t>Podpora oddílu dětí a mládeže - taekwondo</t>
  </si>
  <si>
    <t>Tělocvičná jednota Sokol Česká Skalice</t>
  </si>
  <si>
    <t>17SPT06-0023</t>
  </si>
  <si>
    <t>Celoroční pravidelná sportovní činnost dětí a mládeže v TJ Sokol ..</t>
  </si>
  <si>
    <t>17SPT06-0026</t>
  </si>
  <si>
    <t>celoroční pravidelná sportovní činnost mládeže a osob s tělesným pos…</t>
  </si>
  <si>
    <t>17SPT06-0029</t>
  </si>
  <si>
    <t>FBK Hořice</t>
  </si>
  <si>
    <t>17SPT06-0030</t>
  </si>
  <si>
    <t>Pravidelná sportovní činnost mládeže v oddíle FBK Hořice</t>
  </si>
  <si>
    <t>17SPT06-0031</t>
  </si>
  <si>
    <t>2017 Pravidelná činnosti - rozvoj a zajištění zázemí</t>
  </si>
  <si>
    <t>Klub vodního slalomu, z.s.</t>
  </si>
  <si>
    <t>17SPT06-0032</t>
  </si>
  <si>
    <t>Sportovní  příprava a závodní období vodnich slalomářů</t>
  </si>
  <si>
    <t>FBK Jičín, spolek</t>
  </si>
  <si>
    <t>17SPT06-0033</t>
  </si>
  <si>
    <t>Podpora dětských a mládežnických florbalových týmů FBK Jičín</t>
  </si>
  <si>
    <t>17SPT06-0034</t>
  </si>
  <si>
    <t>Mladí opočenští baroni 2017 - celoroční práce s hokejovou mládeží</t>
  </si>
  <si>
    <t>17SPT06-0035</t>
  </si>
  <si>
    <t>Opočenská fotbalová mládež 2017 - celoroční práce s mladými fotbalisty</t>
  </si>
  <si>
    <t>Kulatá šachovnice z.s.</t>
  </si>
  <si>
    <t>17SPT06-0036</t>
  </si>
  <si>
    <t>Činnost Kulaté šachovnice z.s. - sportovního oddílu</t>
  </si>
  <si>
    <t>TJ Sokol Kunčice nad Labem, spolek</t>
  </si>
  <si>
    <t>17SPT06-0037</t>
  </si>
  <si>
    <t>Sportem ke zdraví</t>
  </si>
  <si>
    <t>Sportovní klub Solnice, z.s.</t>
  </si>
  <si>
    <t>17SPT06-0038</t>
  </si>
  <si>
    <t>Celoroční podpora mladých sportovců</t>
  </si>
  <si>
    <t>Český týn transplantovaných</t>
  </si>
  <si>
    <t>17SPT06-0039</t>
  </si>
  <si>
    <t>XXI WORLD TRANSPLANT GAMES 2017 - Malaga Spain</t>
  </si>
  <si>
    <t>17SPT06-0040</t>
  </si>
  <si>
    <t>Sportovní činnost mládeže SK Karate Spartak Hradec Králové</t>
  </si>
  <si>
    <t>17SPT06-0041</t>
  </si>
  <si>
    <t>Celoroční volejbalová činnost družstev mládeže</t>
  </si>
  <si>
    <t>TJ Sokol Pražské Předměstí</t>
  </si>
  <si>
    <t>17SPT06-0042</t>
  </si>
  <si>
    <t>Celoroční pravidelná sportovní činnost mládeže</t>
  </si>
  <si>
    <t>17SPT06-0043</t>
  </si>
  <si>
    <t xml:space="preserve">Podpora celoroční činnosti mládežnického sportovního klubu </t>
  </si>
  <si>
    <t>17SPT06-0044</t>
  </si>
  <si>
    <t>Pravidelná sportovní činnost TC Dvůr Králové</t>
  </si>
  <si>
    <t>TĚLOVÝCHOVNÁ JEDNOTA NÁCHOD</t>
  </si>
  <si>
    <t>17SPT06-0045</t>
  </si>
  <si>
    <t>Házená TJ Náchod – podpora mládeže</t>
  </si>
  <si>
    <t>Sportovní oddíl OB Spartak Rychnov nad Kněžnou, z. s.</t>
  </si>
  <si>
    <t>17SPT06-0046</t>
  </si>
  <si>
    <t>Celoroční činnost dětí a mládeže sportovního oddílu SOOB Spartak Rychnov n. Kn.</t>
  </si>
  <si>
    <t>17SPT06-0048</t>
  </si>
  <si>
    <t>Gymnastika a Silový trojboj - …</t>
  </si>
  <si>
    <t>17SPT06-0049</t>
  </si>
  <si>
    <t>Krasobruslení a Thajský box - Celoroční pravidelná …</t>
  </si>
  <si>
    <t>Tělocvičná jednota Sokol Nechanice</t>
  </si>
  <si>
    <t>17SPT06-0050</t>
  </si>
  <si>
    <t>Celoroční pravidelná činnost dětí a mládeže</t>
  </si>
  <si>
    <t>17SPT06-0051</t>
  </si>
  <si>
    <t>Příprava lyžařů běžců na ZODM</t>
  </si>
  <si>
    <t>17SPT06-0052</t>
  </si>
  <si>
    <t>Celoroční sportovní činnost mládeže v oddíle národní házené</t>
  </si>
  <si>
    <t>PONMM</t>
  </si>
  <si>
    <t>17SPT06-0053</t>
  </si>
  <si>
    <t>Plavecký oddíl PONMM, z.s. - podpora dětí</t>
  </si>
  <si>
    <t>HBC Hradec Králové 1988, z.s.</t>
  </si>
  <si>
    <t>17SPT06-0054</t>
  </si>
  <si>
    <t>Podpora pravidelné sportovní činnosti mládeže do 18 let.</t>
  </si>
  <si>
    <t xml:space="preserve">SK LOB Nová Paka </t>
  </si>
  <si>
    <t>17SPT06-0055</t>
  </si>
  <si>
    <t>Pravidelná sport. činnost dětí a mládeže ve sport. klubu SK LOB</t>
  </si>
  <si>
    <t>17SPT06-0056</t>
  </si>
  <si>
    <t xml:space="preserve">Pravidelná sport. činnost dětí a mládeže při oddílu Sportcentrum </t>
  </si>
  <si>
    <t>17SPT06-0057</t>
  </si>
  <si>
    <t>CELOROČNÍ SPORTOVNÍ ČINNOST GCHK 2017</t>
  </si>
  <si>
    <t>Asociace integrovaných sportů, z. s.</t>
  </si>
  <si>
    <t>17SPT06-0058</t>
  </si>
  <si>
    <t>Trénink boccii, iBoccii a iKuželníku v roce 2017</t>
  </si>
  <si>
    <t>17SPT06-0059</t>
  </si>
  <si>
    <t>Minigolfová mládež, její příprava a rozvoj</t>
  </si>
  <si>
    <t>TK-Východočeská sportovní</t>
  </si>
  <si>
    <t>17SPT06-0060</t>
  </si>
  <si>
    <t>Celoroční pravidelná činnost mládeže</t>
  </si>
  <si>
    <t>I. Východočeská Tenisová, z.s.</t>
  </si>
  <si>
    <t>17SPT06-0061</t>
  </si>
  <si>
    <t>Východočeský tenisový spolek z.s.</t>
  </si>
  <si>
    <t>17SPT06-0062</t>
  </si>
  <si>
    <t>17SPT06-0063</t>
  </si>
  <si>
    <t xml:space="preserve">Tenisová akademie Robina Vika a tenisová škola při TENIS-CENTRUM DTJ </t>
  </si>
  <si>
    <t>17SPT06-0064</t>
  </si>
  <si>
    <t>Sportování a soutěže mentálně postižených sportovců v roce 2017</t>
  </si>
  <si>
    <t>17SPT06-0065</t>
  </si>
  <si>
    <t>Celoroční pravidelná práce s dětmi na hřišti, v hale i jinde</t>
  </si>
  <si>
    <t>17SPT06-0067</t>
  </si>
  <si>
    <t>Celoroční pravidelná sportovní činnost mládeže TJ Krakonoš 2017.</t>
  </si>
  <si>
    <t>17SPT06-0068</t>
  </si>
  <si>
    <t>Celoroční pravidelná sportovní činnost mládeže a dětí</t>
  </si>
  <si>
    <t>FC OLYMPIA HRADEC KRÁLOVÉ z.s..</t>
  </si>
  <si>
    <t>17SPT06-0069</t>
  </si>
  <si>
    <t xml:space="preserve">Celoroční čnnost mládeže a dětí ve fotbalovém oddíle FC OLYMPIA </t>
  </si>
  <si>
    <t>SK MG Dobruška, z. s</t>
  </si>
  <si>
    <t>17SPT06-0070</t>
  </si>
  <si>
    <t>Celoroční pohybová příprava moderních gymnastek.</t>
  </si>
  <si>
    <t>17SPT06-0071</t>
  </si>
  <si>
    <t>Pravidelná celoroční sportovní činnost dětí a mládeže v TJ Sokol …</t>
  </si>
  <si>
    <t>17SPT06-0072</t>
  </si>
  <si>
    <t>SPORT KLUB Náchod - volejbalová mládež</t>
  </si>
  <si>
    <t>Česká federace klubů vozítek s pedály</t>
  </si>
  <si>
    <t>17SPT06-0073</t>
  </si>
  <si>
    <t>Účast na závodech šampionátu Evropy závodů šlapacích vozítek</t>
  </si>
  <si>
    <t>17SPT06-0074</t>
  </si>
  <si>
    <t>Celoroční pravidelná sportovní činnost …</t>
  </si>
  <si>
    <t>17SPT06-0075</t>
  </si>
  <si>
    <t>Celoroční pravidelná sportovní činnost mládeže oddílů …</t>
  </si>
  <si>
    <t>17SPT06-0076</t>
  </si>
  <si>
    <t>17SPT06-0077</t>
  </si>
  <si>
    <t>Atletika Jaroměř - trénink žactva a dorostu 2017</t>
  </si>
  <si>
    <t>1. krkonošský petánkový klub</t>
  </si>
  <si>
    <t>17SPT06-0078</t>
  </si>
  <si>
    <t>Petánkový kroužek 2017</t>
  </si>
  <si>
    <t>BAKAKO Nová Paka</t>
  </si>
  <si>
    <t>17SPT06-0079</t>
  </si>
  <si>
    <t>BAKAKO Junior Team</t>
  </si>
  <si>
    <t>17SPT06-0080</t>
  </si>
  <si>
    <t>Celoroční pravidelná sportovní činnost</t>
  </si>
  <si>
    <t>17SPT06-0081</t>
  </si>
  <si>
    <t>Zajištění celoroční činnosti oddílu v roce 2017</t>
  </si>
  <si>
    <t>17SPT06-0082</t>
  </si>
  <si>
    <t>Celoroční sp. činnost mládeže oddílu badminton v roce 2017</t>
  </si>
  <si>
    <t xml:space="preserve">Tělocvičná jednota Sokol Jaroměř-Josefov </t>
  </si>
  <si>
    <t>17SPT06-0083</t>
  </si>
  <si>
    <t>Pravidelná činnost TJ Sokol Jaroměř-Josefov</t>
  </si>
  <si>
    <t>TJ Sokol Hořice</t>
  </si>
  <si>
    <t>17SPT06-0084</t>
  </si>
  <si>
    <t>Pravidlená sportovní činnost gymnastického oddílu</t>
  </si>
  <si>
    <t>17SPT06-0085</t>
  </si>
  <si>
    <t>Podpora celoroční pravidelné sport. činnosti mládeže klubu pozemního</t>
  </si>
  <si>
    <t>17SPT06-0086</t>
  </si>
  <si>
    <t>Činnost mládeže v klubu orientačního běhu OK 99 Hradec Králové</t>
  </si>
  <si>
    <t>TJ Černožice, z.s.</t>
  </si>
  <si>
    <t>17SPT06-0087</t>
  </si>
  <si>
    <t>Podpora dětí a mládeže v kanoistickém oddíle</t>
  </si>
  <si>
    <t>17SPT06-0088</t>
  </si>
  <si>
    <t>Celoroční pravidelná činnost žákovských družstev volejbalu</t>
  </si>
  <si>
    <t>Tělocvičná jednota Sokol Dvůr Králové nad Labem</t>
  </si>
  <si>
    <t>17SPT06-0089</t>
  </si>
  <si>
    <t>17SPT06-0090</t>
  </si>
  <si>
    <t>Letní soustředění 2017 v Orlickém Záhoří</t>
  </si>
  <si>
    <t>TJ Kraso Náchod</t>
  </si>
  <si>
    <t>17SPT06-0092</t>
  </si>
  <si>
    <t>celoroční podpora dětí a mládeže v krasobruslení</t>
  </si>
  <si>
    <t>Bucks z.s.</t>
  </si>
  <si>
    <t>17SPT06-0093</t>
  </si>
  <si>
    <t>Sezóna 2017</t>
  </si>
  <si>
    <t>TK Česká Skalice</t>
  </si>
  <si>
    <t>17SPT06-0094</t>
  </si>
  <si>
    <t>BC Bowlingzone, z.s.</t>
  </si>
  <si>
    <t>17SPT06-0095</t>
  </si>
  <si>
    <t>Celoroční tréninková příprava dětí, mládeže a…..</t>
  </si>
  <si>
    <t>17SPT06-0096</t>
  </si>
  <si>
    <t>Podpora sportovní činnosti členů SK Špindl z.s.</t>
  </si>
  <si>
    <t>Sportovní club Zéva Hradec Králové, z.s.</t>
  </si>
  <si>
    <t>17SPT06-0098</t>
  </si>
  <si>
    <t>Celoroční pravidelná sportovní činnost dětí a mládeže…</t>
  </si>
  <si>
    <t>17SPT06-0099</t>
  </si>
  <si>
    <t>Celoroční cvičení dětí a mládeže</t>
  </si>
  <si>
    <t>17SPT06-0100</t>
  </si>
  <si>
    <t>Podpora mládežnických týmů oddílu kopané TJ Sokol Třebeš, z.s.</t>
  </si>
  <si>
    <t>TJ Rasošky, z.s.</t>
  </si>
  <si>
    <t>17SPT06-0101</t>
  </si>
  <si>
    <t>TJ Rasošky - zvýšení bezpečnosti a zlepšení  …</t>
  </si>
  <si>
    <t>Tělocvičná jednota Sokol Ostroměř</t>
  </si>
  <si>
    <t>17SPT06-0103</t>
  </si>
  <si>
    <t>Pravidelná, celoroční sportovní činnost dětí a mládeže v TJ Sokol ..</t>
  </si>
  <si>
    <t>Spolek Street Spot</t>
  </si>
  <si>
    <t>17SPT06-0104</t>
  </si>
  <si>
    <t>Tréninky breakdance</t>
  </si>
  <si>
    <t>17SPT06-0105</t>
  </si>
  <si>
    <t>Pravidelné celoroční cvičení pro děti a mládež v Novém M.n.M</t>
  </si>
  <si>
    <t>FC Nový Hradec Králové</t>
  </si>
  <si>
    <t>17SPT06-0106</t>
  </si>
  <si>
    <t xml:space="preserve">Celoroční sportovní činnost mládeže FC NHK </t>
  </si>
  <si>
    <t>17SPT06-0107</t>
  </si>
  <si>
    <t>17SPT06-0108</t>
  </si>
  <si>
    <t>Celoroční činnost mládeže IBK HK</t>
  </si>
  <si>
    <t>17SPT06-0109</t>
  </si>
  <si>
    <t>Celoroční činnost dětí a mládeže SK Klackaři Kostelec nad Orlicí</t>
  </si>
  <si>
    <t>17SPT06-0110</t>
  </si>
  <si>
    <t>FK JAROMĚŘ 2017</t>
  </si>
  <si>
    <t>TJ Sokol Náchod</t>
  </si>
  <si>
    <t>17SPT06-0111</t>
  </si>
  <si>
    <t>Mládež a sport - pravidelná celoroční sport. činnost dět ….</t>
  </si>
  <si>
    <t>17SPT06-0112</t>
  </si>
  <si>
    <t>Celoroční činnost - Plavecký klub Hradec Králové - 2017</t>
  </si>
  <si>
    <t>17SPT06-0113</t>
  </si>
  <si>
    <t>Celoroční sportovní činnost Sportovní akademie 2017</t>
  </si>
  <si>
    <t>Jezdecký klub Isabel, z.s.</t>
  </si>
  <si>
    <t>17SPT06-0114</t>
  </si>
  <si>
    <t>Sportujeme v sedle</t>
  </si>
  <si>
    <t>17SPT06-0115</t>
  </si>
  <si>
    <t>Podpora činnosti ADG v roce 2017</t>
  </si>
  <si>
    <t>Tělocvičná jednota Sokol České Meziříčí</t>
  </si>
  <si>
    <t>17SPT06-0116</t>
  </si>
  <si>
    <t>Sportováním pro všechny ke všestranné zdatnosti …</t>
  </si>
  <si>
    <t>FbC Hradec Králové z. s.</t>
  </si>
  <si>
    <t>17SPT06-0118</t>
  </si>
  <si>
    <t>Celoroční pravi. sportovní činnost - florbalový klub FbC HK</t>
  </si>
  <si>
    <t>17SPT06-0119</t>
  </si>
  <si>
    <t>Celoroční činnost TJ Sokol Stěžery</t>
  </si>
  <si>
    <t>RMSK "Cidlina" Nový Bydžov, z.s.</t>
  </si>
  <si>
    <t>17SPT06-0120</t>
  </si>
  <si>
    <t>Činnost přípravek a předpřípravek</t>
  </si>
  <si>
    <t>17SPT06-0122</t>
  </si>
  <si>
    <t xml:space="preserve">Pravidelná sportovní a závodní činnost mažoretek </t>
  </si>
  <si>
    <t>HC Náchod</t>
  </si>
  <si>
    <t>17SPT06-0123</t>
  </si>
  <si>
    <t>Celoroční činnost dětí HC Náchod</t>
  </si>
  <si>
    <t>King HK</t>
  </si>
  <si>
    <t>17SPT06-0124</t>
  </si>
  <si>
    <t>Celoroční sportovní činnost</t>
  </si>
  <si>
    <t>17SPT06-0125</t>
  </si>
  <si>
    <t>Pravidelná tréninková činnost mládeže oddílu BSK TJ Jičín</t>
  </si>
  <si>
    <t>17SPT06-0126</t>
  </si>
  <si>
    <t>MFK Trutnov - celoroční sportovní činnost mládeže</t>
  </si>
  <si>
    <t>17SPT06-0127</t>
  </si>
  <si>
    <t>Trénink oddílu sportovní gymnastiky - výkonnostní sport,</t>
  </si>
  <si>
    <t>Východočeská sportovní asociace</t>
  </si>
  <si>
    <t>17SPT06-0128</t>
  </si>
  <si>
    <t>Sportovní činnost 2017</t>
  </si>
  <si>
    <t>Volejbalová klub Hronov</t>
  </si>
  <si>
    <t>17SPT06-0129</t>
  </si>
  <si>
    <t>Celoroční činnost dětí VK Hronov</t>
  </si>
  <si>
    <t xml:space="preserve">TJ Červený Kostelec </t>
  </si>
  <si>
    <t>17SPT06-0130</t>
  </si>
  <si>
    <t>Celoroční tréninková činnost mládeže Na Vrších</t>
  </si>
  <si>
    <t>17SPT06-0131</t>
  </si>
  <si>
    <t>17SPT06 celkem</t>
  </si>
  <si>
    <t>17SPT07-0001</t>
  </si>
  <si>
    <t>Vzdělávání trenérů</t>
  </si>
  <si>
    <t>Okresní fotbalový svaz Náchod</t>
  </si>
  <si>
    <t>17SPT07-0003</t>
  </si>
  <si>
    <t>Vzělávání fotbalových trenérů mládeže a mladých rozhodčích</t>
  </si>
  <si>
    <t>SKI KLUB Dobruška, o.p.s.</t>
  </si>
  <si>
    <t>17SPT07-0004</t>
  </si>
  <si>
    <t>Veřejná lyžařská škola - program vzdělávání instruktorů lyžování 2017</t>
  </si>
  <si>
    <t>17SPT07-0005</t>
  </si>
  <si>
    <t>Porotci/rozhodčí a trenéři rock and rollu - vzděláváme se v KHK</t>
  </si>
  <si>
    <t>17SPT07-0007</t>
  </si>
  <si>
    <t xml:space="preserve">Vzdělávání trenérů, rozhodčích a cvičitelů kin-ballu </t>
  </si>
  <si>
    <t>Nadační fond na podporu fotbalové mládeže KHK</t>
  </si>
  <si>
    <t>17SPT07-0008</t>
  </si>
  <si>
    <t>Vzdělávání rozhodčích</t>
  </si>
  <si>
    <t>17SPT07 celkem</t>
  </si>
  <si>
    <t>17SPT celkem</t>
  </si>
  <si>
    <t xml:space="preserve">Příjemce dotace </t>
  </si>
  <si>
    <t>17SPT08 Podpora vrcholového a výkonnostního sportu</t>
  </si>
  <si>
    <t>17SPT08-0001</t>
  </si>
  <si>
    <t>Podpora HBC Jičín - extraliga a 1. liga 2017</t>
  </si>
  <si>
    <t>17SPT08-0003</t>
  </si>
  <si>
    <t xml:space="preserve">Podpora vrcholového sportovce a reprezentanta ČR </t>
  </si>
  <si>
    <t>17SPT08-0004</t>
  </si>
  <si>
    <t>Český rybářský svaz, z. s., místní organizace Třebechovice pod Orebem</t>
  </si>
  <si>
    <t>Podpora reprezentanta v lovu ryb udicí - plavaná</t>
  </si>
  <si>
    <t>17SPT08-0005</t>
  </si>
  <si>
    <t>Sportovní klub Nové Město nad Metují z.s.</t>
  </si>
  <si>
    <t>Podpora vrcholového a výkonnostního sportu</t>
  </si>
  <si>
    <t>17SPT08-0006</t>
  </si>
  <si>
    <t>PARK GOLF CLUB HRADEC KRÁLOVÉ, z.s.</t>
  </si>
  <si>
    <t>Týmové soutěže Park Golf Club Hradec Králové</t>
  </si>
  <si>
    <t>17SPT08-0007</t>
  </si>
  <si>
    <t>Vrcholový sport v Pandě</t>
  </si>
  <si>
    <t>17SPT08-0010</t>
  </si>
  <si>
    <t>Extraliga mužů ''A'' družstvo a Extraliga mužů ''B'' družstvo …</t>
  </si>
  <si>
    <t>17SPT08-0011</t>
  </si>
  <si>
    <t>SVS - Extraliga a 1. liga žen ve stolním tenisu - podpora první a druhé nejvyšší soutěže v ČR</t>
  </si>
  <si>
    <t>17SPT08-0012</t>
  </si>
  <si>
    <t>SKBU - Podpora vrcholového a výkonnostního sportu</t>
  </si>
  <si>
    <t>17SPT08-0013</t>
  </si>
  <si>
    <t>Mountfield HK, a.s.</t>
  </si>
  <si>
    <t>Podpora sportovců na nejvyšší úrovni</t>
  </si>
  <si>
    <t>17SPT08-0014</t>
  </si>
  <si>
    <t>Podpora startu týmu žen FBK Jičín ve florbalové extralize</t>
  </si>
  <si>
    <t>17SPT08-0015</t>
  </si>
  <si>
    <t>Podpora hráčů z 1.České korfbalové ligy a extraligy v roce 2017</t>
  </si>
  <si>
    <t>17SPT08-0016</t>
  </si>
  <si>
    <t>Podpora vrcholového sportu.</t>
  </si>
  <si>
    <t>17SPT08-0017</t>
  </si>
  <si>
    <t>Vrcholová závodní činnost SK Karate Spartak Hradec Králové, z.s.</t>
  </si>
  <si>
    <t>17SPT08-0018</t>
  </si>
  <si>
    <t>Podpora reprezentantů ČR v účasti na soutěžích s mezinárodní účastí</t>
  </si>
  <si>
    <t>17SPT08-0019</t>
  </si>
  <si>
    <t>Podpora vrcholového a výkonnostního sportu - TC Dvur Králové</t>
  </si>
  <si>
    <t>17SPT08-0020</t>
  </si>
  <si>
    <t>Družstva žen SK Dobré v nejvyšších republikových soutěžích ve stolním tenise</t>
  </si>
  <si>
    <t>17SPT08-0021</t>
  </si>
  <si>
    <t>Házená TJ Náchod – podpora ligových družstev</t>
  </si>
  <si>
    <t>17SPT08-0022</t>
  </si>
  <si>
    <t>17SPT08-0023</t>
  </si>
  <si>
    <t>Podpora vrcholového a výkonnostního sportu SPARTAK TRUTNOV</t>
  </si>
  <si>
    <t>17SPT08-0024</t>
  </si>
  <si>
    <t>Podpora v přípravě lyžařů běžců pro mistrovství světa..</t>
  </si>
  <si>
    <t>17SPT08-0025</t>
  </si>
  <si>
    <t>Sportvisio, z.s.</t>
  </si>
  <si>
    <t>SPOLEČNĚ VSTŘÍC SVĚTOVÉ ŠPIČCE</t>
  </si>
  <si>
    <t>17SPT08-0026</t>
  </si>
  <si>
    <t>Reprezentanti v běhu na lyžích</t>
  </si>
  <si>
    <t>17SPT08-0027</t>
  </si>
  <si>
    <t>Mezinárodní soutěže ve stolním tenisu - TT Intercup, účast na bodovacích ..</t>
  </si>
  <si>
    <t>17SPT08-0028</t>
  </si>
  <si>
    <t>Náklady na provoz hokejbalového klubu HBC Hradec Králové 1988</t>
  </si>
  <si>
    <t>17SPT08-0029</t>
  </si>
  <si>
    <t>Podpora vrcholových a výkonnostních orientačních běžců při oddíle ..</t>
  </si>
  <si>
    <t>17SPT08-0030</t>
  </si>
  <si>
    <t>VRCHOLOVÝ SPORT GCHK 2017</t>
  </si>
  <si>
    <t>17SPT08-0031</t>
  </si>
  <si>
    <t xml:space="preserve">I. liga dospělých v tenise - O titul mistra ČR a II. liga dospělých v tenise .. </t>
  </si>
  <si>
    <t>17SPT08-0032</t>
  </si>
  <si>
    <t>HK - cyklo s.r.o.</t>
  </si>
  <si>
    <t>Elkov Author 2017</t>
  </si>
  <si>
    <t>17SPT08-0033</t>
  </si>
  <si>
    <t>Podpora výkonnostního sportu skupiny dospělých OK Slavia HK</t>
  </si>
  <si>
    <t>17SPT08-0035</t>
  </si>
  <si>
    <t>Podpora vrcholového a výkonnostního sportu dospělých..</t>
  </si>
  <si>
    <t>17SPT08-0036</t>
  </si>
  <si>
    <t>ČSS, z.s. - sportovně střelecký klub DUKLA Hradec Králové</t>
  </si>
  <si>
    <t>Pronájem střelnic pro přípravu střelců ČSS,z.s. SSK Dukla Hradec Králové</t>
  </si>
  <si>
    <t>17SPT08-0037</t>
  </si>
  <si>
    <t>FC Hradec Králové, a.s.</t>
  </si>
  <si>
    <t>Vrcholový a výkonnostní sport</t>
  </si>
  <si>
    <t>17SPT08-0038</t>
  </si>
  <si>
    <t>Světový pohár v kin-ballu 2017 v Tokiu</t>
  </si>
  <si>
    <t>17SPT08-0039</t>
  </si>
  <si>
    <t>Dělnická tělovýchovná jednota Hradec Králové, z.s.</t>
  </si>
  <si>
    <t>Extraliga ve stolním tenise, I. liga ve stolním tenise</t>
  </si>
  <si>
    <t>17SPT08-0040</t>
  </si>
  <si>
    <t>Podpora talentovaných závodníků v oddíle OK 99 Hradec Králové</t>
  </si>
  <si>
    <t>17SPT08-0041</t>
  </si>
  <si>
    <t>SKI Klub Špindl</t>
  </si>
  <si>
    <t>Podpora reprezentantů na závodech Světového poháru a MS</t>
  </si>
  <si>
    <t>17SPT08-0043</t>
  </si>
  <si>
    <t>Podpora vrcholových sportovců 2017</t>
  </si>
  <si>
    <t>17SPT08-0045</t>
  </si>
  <si>
    <t>Reprezentanti Spartaku Vrchlabí</t>
  </si>
  <si>
    <t>17SPT08-0046</t>
  </si>
  <si>
    <t>Královehradecký spolek kiteboardingu</t>
  </si>
  <si>
    <t>Reprezentace na závodech světového poháru v kiteboardingu pro rok 2017 -</t>
  </si>
  <si>
    <t>17SPT08-0047</t>
  </si>
  <si>
    <t>Monoski team</t>
  </si>
  <si>
    <t>17SPT08-0048</t>
  </si>
  <si>
    <t>JEZDECKÉ CENTRUM RUSEK</t>
  </si>
  <si>
    <t>SEZONA 2017  -   v š e s t r a n n o s t</t>
  </si>
  <si>
    <t>17SPT08-0050</t>
  </si>
  <si>
    <t>Zajištění působení družstev florbalového oddílu v celost. sout.</t>
  </si>
  <si>
    <t>17SPT08-0051</t>
  </si>
  <si>
    <t>extraliga 2017</t>
  </si>
  <si>
    <t>17SPT08-0052</t>
  </si>
  <si>
    <t>1.liga žen a juniorek</t>
  </si>
  <si>
    <t>17SPT08-0053</t>
  </si>
  <si>
    <t>Podpora juniorských, seniorských reprezentantů, ..</t>
  </si>
  <si>
    <t>17SPT08-0054</t>
  </si>
  <si>
    <t>Podpora vrcholového a výkonnostního sportu PKHK 2017</t>
  </si>
  <si>
    <t>17SPT08-0055</t>
  </si>
  <si>
    <t>Podpora tanečníků ADG v nejvyšší soutěži Czech Dance Organization</t>
  </si>
  <si>
    <t>17SPT08-0056</t>
  </si>
  <si>
    <t xml:space="preserve">Podpora vrcholového sportu a reprezentace v TJ SOKOL </t>
  </si>
  <si>
    <t>17SPT08-0057</t>
  </si>
  <si>
    <t>Sportovní a závodní příprava - Aneta Fleischerová</t>
  </si>
  <si>
    <t>17SPT08-0058</t>
  </si>
  <si>
    <t>Reprezentanti Sportovní akademie Špindlerův Mlýn 2017</t>
  </si>
  <si>
    <t>17SPT08-0059</t>
  </si>
  <si>
    <t>Podpora reprezentantů České republiky Jana Volára a Lukáše Netíka</t>
  </si>
  <si>
    <t>17SPT08-0060</t>
  </si>
  <si>
    <t>Zefektivnění sportovní činnosti volejbalu dospělých TJ Slavia HK</t>
  </si>
  <si>
    <t>17SPT08-0061</t>
  </si>
  <si>
    <t>Futsalový klub Hradec Králové, z.s.</t>
  </si>
  <si>
    <t>Ligový futsal v Hradci Králové</t>
  </si>
  <si>
    <t>17SPT08-0063</t>
  </si>
  <si>
    <t>Volejbalový klub Hronov, z.s.</t>
  </si>
  <si>
    <t>Ligový volejbal v Hronově</t>
  </si>
  <si>
    <t>17SPT08-0064</t>
  </si>
  <si>
    <t>sezóna 2017</t>
  </si>
  <si>
    <t>17SPT08-0065</t>
  </si>
  <si>
    <t>Jezdecká sezona 2017</t>
  </si>
  <si>
    <t>17SPT08-0066</t>
  </si>
  <si>
    <t>Podpora vrcholového a výkonostního sportu …</t>
  </si>
  <si>
    <t>17SPT08-0067</t>
  </si>
  <si>
    <t>Podpora reprezentantů a družstev v T.J. Sokol Hradec Králové</t>
  </si>
  <si>
    <t>17SPT08-0068</t>
  </si>
  <si>
    <t xml:space="preserve">Podpora prvoligových družstev mužů i žen GC Na Vrších </t>
  </si>
  <si>
    <t>18SPT08 celkem</t>
  </si>
  <si>
    <t>17RGI01 - Individuální dotace na roční činnost</t>
  </si>
  <si>
    <t>17RGI02 - Individuální dotace - jednorázové akce</t>
  </si>
  <si>
    <t>17RGI01-0055</t>
  </si>
  <si>
    <t xml:space="preserve">Agentura pro rozvoj Broumovska </t>
  </si>
  <si>
    <t xml:space="preserve">Realizace dlouhodobého projektu "Vzdělávací a kulturní centrum Klášter Broumov" </t>
  </si>
  <si>
    <t>16RGI02-0069b</t>
  </si>
  <si>
    <t xml:space="preserve">Hasičský záchranný sbor Královéhradeckého kraje </t>
  </si>
  <si>
    <t>Rekonstrukce stadionu pro výcvik a požární sport</t>
  </si>
  <si>
    <t>17RGI01-0002</t>
  </si>
  <si>
    <t>Hradecká kulturní a vzdělávací společnost, s. r. o.</t>
  </si>
  <si>
    <t>Činnost TIC v budově ČD</t>
  </si>
  <si>
    <t>17RGI01-0017</t>
  </si>
  <si>
    <t>Hradecký venkov o. p. s.</t>
  </si>
  <si>
    <t>Podpora činnosti MAS 2017</t>
  </si>
  <si>
    <t>17RGI02-0001</t>
  </si>
  <si>
    <t xml:space="preserve">Klub českých turistů </t>
  </si>
  <si>
    <t>Značení pěších tras a cyklotras</t>
  </si>
  <si>
    <t>17RGI01-0003b</t>
  </si>
  <si>
    <t>Krajská hospodářská komora KHK</t>
  </si>
  <si>
    <t>Podpora činnosti na rok 2017</t>
  </si>
  <si>
    <t>17RGI01-0003</t>
  </si>
  <si>
    <t>17RGI01-0007</t>
  </si>
  <si>
    <t>Částečná úhrada provozních nákladů vydaný na udržení společnosti a zajištění údržby cyklostezky HK - Kuks</t>
  </si>
  <si>
    <t>17RGI02-0002</t>
  </si>
  <si>
    <t xml:space="preserve">Krkonoše - svazek měst a obcí </t>
  </si>
  <si>
    <t>Integrovaná strategie rozvoje regionu Krkonoše</t>
  </si>
  <si>
    <t>17RGI01-0012</t>
  </si>
  <si>
    <t>MAS Brána do Českého ráje, z.s.</t>
  </si>
  <si>
    <t>17RGI01-0024</t>
  </si>
  <si>
    <t>MAS Broumovsko+, z. s.</t>
  </si>
  <si>
    <t>17RGI01-0013</t>
  </si>
  <si>
    <t>MAS Královédvorsko, z. s.</t>
  </si>
  <si>
    <t>17RGI01-0016</t>
  </si>
  <si>
    <t>MAS Podchlumí, z. s.</t>
  </si>
  <si>
    <t>Místní akční skupina Království 
- Jestřebí hory, o.p.s.</t>
  </si>
  <si>
    <t>17RGI01-0019</t>
  </si>
  <si>
    <t>Místní akční skupina Krkonoše, z.s.</t>
  </si>
  <si>
    <t>17RGI01-0015</t>
  </si>
  <si>
    <t>Místní akční skupina Mezi Úpou 
a Metují, z. s.</t>
  </si>
  <si>
    <t>17RGI01-0025</t>
  </si>
  <si>
    <t>17RGI01-0023</t>
  </si>
  <si>
    <t>Místní akční skupina Stolové hory, 
z. s.</t>
  </si>
  <si>
    <t>17RGI01-0022</t>
  </si>
  <si>
    <t>NAD ORLICÍ, o. p. s.</t>
  </si>
  <si>
    <t>17RGI01-0018</t>
  </si>
  <si>
    <t>Obecně prospěšná společnost 
pro Český ráj</t>
  </si>
  <si>
    <t>17RGI01-0026</t>
  </si>
  <si>
    <t>Otevřené zahrady Jičínska z. s.</t>
  </si>
  <si>
    <t>17RGI01-0010</t>
  </si>
  <si>
    <t>Provozní příspěvek (provozní dotace)</t>
  </si>
  <si>
    <t>17RGI01-0009</t>
  </si>
  <si>
    <t>Udržitelnost projektu Braunův kraj I.</t>
  </si>
  <si>
    <t>17RGI01-0008</t>
  </si>
  <si>
    <t>Udržitelnost projektu Braunův kraj II.</t>
  </si>
  <si>
    <t>17RGI01-0020</t>
  </si>
  <si>
    <t>Sdružení SPLAV, z.s.</t>
  </si>
  <si>
    <t>17RGI01-0011</t>
  </si>
  <si>
    <t>SHČMS - Krajské sdružení hasičů KHK</t>
  </si>
  <si>
    <t>Podpora činnosti Sdružení hasičů Čech, Moravy a Slezska - kraj</t>
  </si>
  <si>
    <t>17RGI01-0005</t>
  </si>
  <si>
    <t>SHČMS - Okresní sdružení hasičů Hradec Králové</t>
  </si>
  <si>
    <t>Podpora činnosti Sdružení hasičů Čech, Moravy a Slezska - okres HK</t>
  </si>
  <si>
    <t>17RGI01-0006</t>
  </si>
  <si>
    <t>SHČMS - Okresní sdružení hasičů Jičín</t>
  </si>
  <si>
    <t>Podpora činnosti Sdružení hasičů Čech, Moravy a Slezska - okres JC</t>
  </si>
  <si>
    <t>17RGI01-0001</t>
  </si>
  <si>
    <t>SHČMS - Okresní sdružení hasičů Náchod</t>
  </si>
  <si>
    <t>Podpora činnosti Sdružení hasičů Čech, Moravy a Slezska - okres NA</t>
  </si>
  <si>
    <t>17RGI01-0027</t>
  </si>
  <si>
    <t>SHČMS - Okresní sdružení hasičů Rychnov n.Kn.</t>
  </si>
  <si>
    <t>Podpora činnosti Sdružení hasičů Čech, Moravy a Slezska - okres RK</t>
  </si>
  <si>
    <t>17RGI01-0004</t>
  </si>
  <si>
    <t>SHČMS - Okresní sdružení hasičů Trutnov</t>
  </si>
  <si>
    <t>Podpora činnosti Sdružení hasičů Čech, Moravy a Slezska - okres TU</t>
  </si>
  <si>
    <t>17RGI01-0021</t>
  </si>
  <si>
    <t>Společná CIDLINA, z.s.</t>
  </si>
  <si>
    <t>17RGI02-0003</t>
  </si>
  <si>
    <t>Společnost pro destinační management Broumovska, o.p.s.</t>
  </si>
  <si>
    <t>Produkt "Pískovcová skalní města v ČR"</t>
  </si>
  <si>
    <t>16RGI02-0050b</t>
  </si>
  <si>
    <t>Novostavba šatnového a hygienického zázemí</t>
  </si>
  <si>
    <t>17RGI02-0034</t>
  </si>
  <si>
    <t>Aldis, a. s.</t>
  </si>
  <si>
    <t>Veletrh CR Infotour a cykloturistika</t>
  </si>
  <si>
    <t>17RGI02-0042</t>
  </si>
  <si>
    <t xml:space="preserve">Autoklub Bohemia Jičín v AČR </t>
  </si>
  <si>
    <t>Dokončení stavby a kompletace závodního speciálu</t>
  </si>
  <si>
    <t>17RGI02-0049</t>
  </si>
  <si>
    <t xml:space="preserve">BBS pro s.r.o. </t>
  </si>
  <si>
    <t>NOVA CUP 2017 - zajištění zázemí a organizace 3 cyklistických závodů</t>
  </si>
  <si>
    <t>17RGI02-0076</t>
  </si>
  <si>
    <t>Česká basketbalová federace, z.s.</t>
  </si>
  <si>
    <t>Basketbalové mistrovství Evropy žen 2017</t>
  </si>
  <si>
    <t>17RGI01-0045</t>
  </si>
  <si>
    <t xml:space="preserve">Český červený kříž </t>
  </si>
  <si>
    <t>Oceňování bezpříspěvkového dárcovství krve, propagace</t>
  </si>
  <si>
    <t>17RGI02-0015</t>
  </si>
  <si>
    <t xml:space="preserve">Český zavináč z.s. </t>
  </si>
  <si>
    <t>Internet ve státní správě a samosprávě</t>
  </si>
  <si>
    <t>17RGI01-0043</t>
  </si>
  <si>
    <t xml:space="preserve">ČSS, z.s. - sportovně střelecký klub Dukla HK </t>
  </si>
  <si>
    <t>Podpora vrcholových sportovců</t>
  </si>
  <si>
    <t>17RGI01-0030</t>
  </si>
  <si>
    <t xml:space="preserve">FC Hradec Králové, a.s. </t>
  </si>
  <si>
    <t>17RGI01-0056</t>
  </si>
  <si>
    <t xml:space="preserve">Geopark Český ráj, o.p.s. </t>
  </si>
  <si>
    <t>Podpora činnosti Globálního geoparku UNESCO Český ráj 2017</t>
  </si>
  <si>
    <t>17RGI01-0035</t>
  </si>
  <si>
    <t>Provoz IZS - stravování při společných zásazích</t>
  </si>
  <si>
    <t>17RGI01-0042</t>
  </si>
  <si>
    <t xml:space="preserve">HBC Jičín z.s. </t>
  </si>
  <si>
    <t>17RGI01-0052</t>
  </si>
  <si>
    <t xml:space="preserve">HK - cyklo s.r.o. </t>
  </si>
  <si>
    <t>Elkov - Author - vrcholový a výkonnostní sport</t>
  </si>
  <si>
    <t>17RGI02-0038</t>
  </si>
  <si>
    <t>East Bohemia Tour</t>
  </si>
  <si>
    <t>17RGI02-0005</t>
  </si>
  <si>
    <t xml:space="preserve">Letecké služby a.s. </t>
  </si>
  <si>
    <t>Open skies for handicapped</t>
  </si>
  <si>
    <t>17RGI02-0047</t>
  </si>
  <si>
    <t xml:space="preserve">město Hostinné </t>
  </si>
  <si>
    <t>Stavební úpravy parkoviště sloužícího pro Rehabilitační ústav v majetku KHK</t>
  </si>
  <si>
    <t>17RGI02-0018</t>
  </si>
  <si>
    <t xml:space="preserve">město Kopidlno </t>
  </si>
  <si>
    <t>Oddílná kanalizace a rekonstrukce ulic Vackova a Hilmarova</t>
  </si>
  <si>
    <t>17RGI02-0031</t>
  </si>
  <si>
    <t xml:space="preserve">město Kostelec nad Orlicí </t>
  </si>
  <si>
    <t>Rozšíření kamerového systému</t>
  </si>
  <si>
    <t>17RGI02-0014</t>
  </si>
  <si>
    <t xml:space="preserve">město Lázně Bělohrad </t>
  </si>
  <si>
    <t>Revitalizace Kotykovy aleje</t>
  </si>
  <si>
    <t>17RGI02-0019</t>
  </si>
  <si>
    <t xml:space="preserve">město Police nad Metují </t>
  </si>
  <si>
    <t>Aktualizace PD rekonstrukce a přístavby ZUŠ Police nad Metují</t>
  </si>
  <si>
    <t>17RGI02-0086b</t>
  </si>
  <si>
    <t xml:space="preserve">město Rokytnice v Orlických horách </t>
  </si>
  <si>
    <t>Výroba modelů pro expozici Sýpka</t>
  </si>
  <si>
    <t>17RGI02-0007</t>
  </si>
  <si>
    <t xml:space="preserve">město Třebechovice pod Orebem </t>
  </si>
  <si>
    <t>Odvodnění komunikace II/299 Tyršova ul.</t>
  </si>
  <si>
    <t>17RGI01-0049</t>
  </si>
  <si>
    <t xml:space="preserve">Mountfield HK a.s. </t>
  </si>
  <si>
    <t>Vrcholový hokej</t>
  </si>
  <si>
    <t>17RGI02-0011</t>
  </si>
  <si>
    <t xml:space="preserve">Národní rada osob se zdravotním postižením ČR, z.s. </t>
  </si>
  <si>
    <t>14. ročník cen MOSTY</t>
  </si>
  <si>
    <t>16RGI02-0058</t>
  </si>
  <si>
    <t>obec Bernartice</t>
  </si>
  <si>
    <t>Revitalizace hřbitova</t>
  </si>
  <si>
    <t>17RGI02-0004</t>
  </si>
  <si>
    <t xml:space="preserve">obec Božanov </t>
  </si>
  <si>
    <t>Multifunkční dům</t>
  </si>
  <si>
    <t>17RGI02-0026</t>
  </si>
  <si>
    <t xml:space="preserve">obec Libřice </t>
  </si>
  <si>
    <t>Zpracování SEA pro územní plán Libřice</t>
  </si>
  <si>
    <t>17RGI02-0051</t>
  </si>
  <si>
    <t xml:space="preserve">obec Petrovičky </t>
  </si>
  <si>
    <t>Polyfunkční dům VI. etapa</t>
  </si>
  <si>
    <t>16RGI02-0057</t>
  </si>
  <si>
    <t>obec Sovětice</t>
  </si>
  <si>
    <t>Dofinancování cisterny</t>
  </si>
  <si>
    <t>17RGI02-0046b</t>
  </si>
  <si>
    <t xml:space="preserve">obec Valdice </t>
  </si>
  <si>
    <t>Stavba tělocvičny při ZŠ</t>
  </si>
  <si>
    <t>17RGI02-0012</t>
  </si>
  <si>
    <t xml:space="preserve">obec Velký Třebešov </t>
  </si>
  <si>
    <t>Pomoc při splácení úvěru</t>
  </si>
  <si>
    <t>17RGI01-0059</t>
  </si>
  <si>
    <t xml:space="preserve">PROSTOR PRO, o.p.s. </t>
  </si>
  <si>
    <t xml:space="preserve">Preventivní program SPIRÁLA - primární prevence ZŠ a SŠ </t>
  </si>
  <si>
    <t>17RGI01-0065</t>
  </si>
  <si>
    <t xml:space="preserve">Regionální agrární komora Královéhradeckého kraje </t>
  </si>
  <si>
    <t>Vzdělávání zemědělských podnikatelů a propagace zemědělství</t>
  </si>
  <si>
    <t>17RGI01-0064</t>
  </si>
  <si>
    <t>Potravina a Potravinář KHK 2017</t>
  </si>
  <si>
    <t>17RGI02-0044</t>
  </si>
  <si>
    <t xml:space="preserve">Římskokatolická farnost - děkanství Broumov </t>
  </si>
  <si>
    <t>Oprava kostelů Ruprechtice a Vernéřovice</t>
  </si>
  <si>
    <t>17RGI01-0039</t>
  </si>
  <si>
    <t xml:space="preserve">Semiramis z.ú. </t>
  </si>
  <si>
    <t>Centrum primární prevence KHK</t>
  </si>
  <si>
    <t>17RGI01-0038</t>
  </si>
  <si>
    <t xml:space="preserve">Skalní záchranná služba, z.s. </t>
  </si>
  <si>
    <t>Příspěvek na obnovu výstroje</t>
  </si>
  <si>
    <t>16RGI02-0079b</t>
  </si>
  <si>
    <t xml:space="preserve">Sociální služby města Rychnov nad Kněžnou, o.p.s. </t>
  </si>
  <si>
    <t>Nízkokapacitní zařízení</t>
  </si>
  <si>
    <t>17RGI01-0036</t>
  </si>
  <si>
    <t xml:space="preserve">Sportovní klub Nové Město nad Metují z.s. </t>
  </si>
  <si>
    <t>17RGI02-0016</t>
  </si>
  <si>
    <t xml:space="preserve">Statutární město Hradec Králové </t>
  </si>
  <si>
    <t>Varhany pro Filharmonii Hradec Králové, o. p. s.</t>
  </si>
  <si>
    <t>17RGI02-0010</t>
  </si>
  <si>
    <t xml:space="preserve">Svaz lyžařů České republiky z.s. </t>
  </si>
  <si>
    <t>Snow Jam 2017 - světový pohár FIS a MS juniorů ve snowboardingu</t>
  </si>
  <si>
    <t>17RGI01-0032</t>
  </si>
  <si>
    <t xml:space="preserve">Taneční škola TIMEDANCE Hořice, z.s. </t>
  </si>
  <si>
    <t>Činnost</t>
  </si>
  <si>
    <t>17RGI01-0040</t>
  </si>
  <si>
    <t xml:space="preserve">Tělocvičná jednota Sokol Hradec Králové </t>
  </si>
  <si>
    <t>Extraligový basketbal žen - Sokol HK - "Hradecké lvice"</t>
  </si>
  <si>
    <t>17RGI01-0058</t>
  </si>
  <si>
    <t xml:space="preserve">Tělovýchovná jednota středisko vrcholového sportu Krkonoše z.s. </t>
  </si>
  <si>
    <t>Rolba pro umělé zasněžování běžeckých tratí</t>
  </si>
  <si>
    <t>17RGI02-0030</t>
  </si>
  <si>
    <t>17RGI01-0044</t>
  </si>
  <si>
    <t xml:space="preserve">TJ Lokomotiva Trutnov z.s. </t>
  </si>
  <si>
    <t>Basketbal Trutnov - reprezentace kraje v nejvyšších soutěžích ČR a EP</t>
  </si>
  <si>
    <t>17RGI01-0037</t>
  </si>
  <si>
    <t xml:space="preserve">Trutnov Trails, z.s. </t>
  </si>
  <si>
    <t>Údržba MTB stezek a provoz Infocentra TT</t>
  </si>
  <si>
    <t>17RGI01-0029</t>
  </si>
  <si>
    <t>Vodní záchranná služba ČČK Náchod</t>
  </si>
  <si>
    <t>Činnost na Rozkoši</t>
  </si>
  <si>
    <t>17RGI01-0068</t>
  </si>
  <si>
    <t xml:space="preserve">Asociace rozvoje invencí a duševního vlastnictví, o. s. </t>
  </si>
  <si>
    <t>Regionální PATLIBcentrum AriD v HK - pronájem centra v HK, zajištění rešerší a poradenských služeb pro začínající podnikatele a veřejnost</t>
  </si>
  <si>
    <t>17RGI02-0171</t>
  </si>
  <si>
    <t xml:space="preserve">město Janské Lázně </t>
  </si>
  <si>
    <t>Oprava střechy školní družiny - havarijní stav - PD a nejnutnější opravy - výměna krovu a krytiny</t>
  </si>
  <si>
    <t>17RGI02-0164</t>
  </si>
  <si>
    <t xml:space="preserve">město Jičín </t>
  </si>
  <si>
    <t>Historické město roku 2016 - opravy terasních zdí Valdštejnské lodžie, příp. výměna oken Valdšt. paláce nebo dokončení opravy Valdšt. lodžie</t>
  </si>
  <si>
    <t>17RGI02-0139</t>
  </si>
  <si>
    <t>město Kostelec nad Orlicí</t>
  </si>
  <si>
    <t>Socha T. G. Masaryka v Kostelci nad Orlicí</t>
  </si>
  <si>
    <t>17RGI01-0083</t>
  </si>
  <si>
    <t xml:space="preserve">Město Nová Paka </t>
  </si>
  <si>
    <t>Zajištění ambulantní zdravotní péče</t>
  </si>
  <si>
    <t>17RGI02-0145</t>
  </si>
  <si>
    <t xml:space="preserve">Městská nemocnice Hořice </t>
  </si>
  <si>
    <t>Cesta dr. Eugena Levita s besídkou - výstavba zahradní besídky s přístupovým chodníkem</t>
  </si>
  <si>
    <t>17RGI01-0082</t>
  </si>
  <si>
    <t xml:space="preserve">Nadační fond na podporu fotbalové mládeže KHK </t>
  </si>
  <si>
    <t>Podpora okresních  mládežnických fotbalových trenérů</t>
  </si>
  <si>
    <t>17RGI01-0081</t>
  </si>
  <si>
    <t>Podpora krajských mládežnických fotbalových trenérů</t>
  </si>
  <si>
    <t>17RGI02-0124</t>
  </si>
  <si>
    <t xml:space="preserve">obec Dětenice </t>
  </si>
  <si>
    <t>Provoz letního vlaku v roce 2017</t>
  </si>
  <si>
    <t>17RGI02-0168</t>
  </si>
  <si>
    <t xml:space="preserve">obec Malá Úpa </t>
  </si>
  <si>
    <t>Pořízení automatických česlí do ČOV U kostela</t>
  </si>
  <si>
    <t>17RGI02-0204</t>
  </si>
  <si>
    <t>obec Říčky v Orlických horách</t>
  </si>
  <si>
    <t>Rekonstrukce kanalizace v silničním tělese III/3109 a III/31010</t>
  </si>
  <si>
    <t>16RGI02-0046c</t>
  </si>
  <si>
    <t>17RGI02-0162</t>
  </si>
  <si>
    <t xml:space="preserve">obec Vidochov </t>
  </si>
  <si>
    <t>Oprava kuchyně, jídelny a soc. zařízení ZŠ a MŠ</t>
  </si>
  <si>
    <t>17RGI02-0160</t>
  </si>
  <si>
    <t xml:space="preserve">obec Vysokov </t>
  </si>
  <si>
    <t>Výstavba zázemí pro sportovní a kulturní aktivity v obci</t>
  </si>
  <si>
    <t>17RGI02-0183</t>
  </si>
  <si>
    <t xml:space="preserve">Římskokatolická farnost - děkanství Opočno </t>
  </si>
  <si>
    <t>Oprava fasády průčelí klášterního kostela kapucínů v Opočně - I. etapa - uhrazení stavebně restaurátorských prací</t>
  </si>
  <si>
    <t>17RGI02-0174</t>
  </si>
  <si>
    <t xml:space="preserve">Sbor Jednoty bratrské v Nové Pace </t>
  </si>
  <si>
    <t>Dokončení ZŠ Brána - fasáda</t>
  </si>
  <si>
    <t>17RGI02-0140</t>
  </si>
  <si>
    <t>Mistrovství Evropy v softbale mužů - vybudování zázemí pro hráče</t>
  </si>
  <si>
    <t>17RGI01-0086</t>
  </si>
  <si>
    <t xml:space="preserve">SKOK do života, o. p. s.  </t>
  </si>
  <si>
    <t>Nájemné prostor Soukenická ul.</t>
  </si>
  <si>
    <t>17RGI02-169</t>
  </si>
  <si>
    <t xml:space="preserve">SKP Judo Náchod, z. s. </t>
  </si>
  <si>
    <t>Bezpečná tělocvična pro sport. aktvity dětí - odpružená podlaha se žíněnkou pro úpolové sporty, gymn. a sport. hry</t>
  </si>
  <si>
    <t>17RGI02-0170</t>
  </si>
  <si>
    <t>Veteran car club, Hradec Králové, spolek</t>
  </si>
  <si>
    <t>17. Královéhradecká veteran rallye 2017 - Memoriál Zdeňka Kuthana</t>
  </si>
  <si>
    <t>17RGI02-0240</t>
  </si>
  <si>
    <t>Diecézní katolická charita Hradec Králové</t>
  </si>
  <si>
    <t>PD malokapacitního zařízení</t>
  </si>
  <si>
    <t>17RGI02-0161</t>
  </si>
  <si>
    <t>Obslužný objekt lyž. běžec. tratí v Deštném v OH</t>
  </si>
  <si>
    <t>17RGI02-0040</t>
  </si>
  <si>
    <t>Infrastruktura Braunův betlém - zpracování studie projektu</t>
  </si>
  <si>
    <t>17RGI02-0231</t>
  </si>
  <si>
    <t>Železniční muzeum Jaroměř z. s.</t>
  </si>
  <si>
    <t>Podbití, nivelizace a zaštěrkování renovovaných kolejí v areálu Železniční muzeum Jaroměř</t>
  </si>
  <si>
    <t>17RGI02-0230</t>
  </si>
  <si>
    <t>město Rychnov nad Kněžnou</t>
  </si>
  <si>
    <t>Intenzifikace ČOV</t>
  </si>
  <si>
    <t>17RGI02-0267</t>
  </si>
  <si>
    <t>město Teplice nad Metují</t>
  </si>
  <si>
    <t>Zatrubení náhonu v areálu Domova Dolní zámek</t>
  </si>
  <si>
    <t>17RGI02-0262</t>
  </si>
  <si>
    <t>město Úpice</t>
  </si>
  <si>
    <t>Výměna oken na Gymnáziu a SOŠ Úpice IV. etapa</t>
  </si>
  <si>
    <t>17RGI02-0255</t>
  </si>
  <si>
    <t>obec Suchovršice</t>
  </si>
  <si>
    <t>Lávka pro pěší a cyklisty na Lhotkách</t>
  </si>
  <si>
    <t>17RGI02-0212</t>
  </si>
  <si>
    <t>obec Žďár nad Orlicí</t>
  </si>
  <si>
    <t>Oslava žehnání obecních symbolů a 675 let od první písemné zmínky o obci</t>
  </si>
  <si>
    <t>17RGI02-0266</t>
  </si>
  <si>
    <t>město Náchod</t>
  </si>
  <si>
    <t>Modernizace zásahových osobních ochranných pomůcek pro JSDH Náchod</t>
  </si>
  <si>
    <t>17RGI02-0256</t>
  </si>
  <si>
    <t>Vytvoření program. nabídky cestování s čapkovskou tématikou</t>
  </si>
  <si>
    <t>17RGI02-0243</t>
  </si>
  <si>
    <t>Římskokatolická farnost - děkanství Hradec Králové I</t>
  </si>
  <si>
    <t>Reprezentativní publikace "Kaple sv. Klimenta Hradec Králové"</t>
  </si>
  <si>
    <t>17RGI02-0239</t>
  </si>
  <si>
    <t>Římskokatolická farnost Třebechovice pod Orebem</t>
  </si>
  <si>
    <t>Zaměření, průzkum krovu z hlediska napadení dřevokaznými škůdci, stavebně historický průzkum kostela sv. Máří Magdaleny</t>
  </si>
  <si>
    <t>17RGI02-0048</t>
  </si>
  <si>
    <t>Viktorka - herecký dům, s. r. o.</t>
  </si>
  <si>
    <t>Viktorka - herecké muzeum v Ratibořicích</t>
  </si>
  <si>
    <t>17RGI01-0100</t>
  </si>
  <si>
    <t>Krajská rada seniorů Královéhradeckého kraje, p.s.</t>
  </si>
  <si>
    <t>Podpora aktivit seniorů</t>
  </si>
  <si>
    <t>17RGI01-0089</t>
  </si>
  <si>
    <t>Rozvoj ledního hokeje-pohár hejtmana</t>
  </si>
  <si>
    <t>17RGI01-0090</t>
  </si>
  <si>
    <t>Podpora talentované mládeže</t>
  </si>
  <si>
    <t>17RGI02-0257</t>
  </si>
  <si>
    <t>AED defibrilátor pro jednotku PO</t>
  </si>
  <si>
    <t>17RGI02-0265</t>
  </si>
  <si>
    <t>obec Adršpach</t>
  </si>
  <si>
    <t>Vybudování zázemí pro Skalní záchrannou službu</t>
  </si>
  <si>
    <t>17RGI01-0095</t>
  </si>
  <si>
    <t>obec Vítězná</t>
  </si>
  <si>
    <t>Výstavba zdravotního zařízení vč. služeb</t>
  </si>
  <si>
    <t>17RGI02-0287</t>
  </si>
  <si>
    <t>Mobilní hospic Anežky České, Červený Kostelec</t>
  </si>
  <si>
    <t>17RGI02-0252</t>
  </si>
  <si>
    <t>W trio s.r.o.</t>
  </si>
  <si>
    <t>Bezbariérové fitness Trutnov - stavební úpravy</t>
  </si>
  <si>
    <t>17RGI01-0102</t>
  </si>
  <si>
    <t>DIAMANT FILM Praha,s.r.o.</t>
  </si>
  <si>
    <t>"Safari v Čechách"</t>
  </si>
  <si>
    <t>17RGI02-01ZP</t>
  </si>
  <si>
    <t>město Železnice</t>
  </si>
  <si>
    <t>Rekonstrukce kanalizace v souvislosti s opr. krajské komunikace - ul. Tyršova, U školy, Na výsluní</t>
  </si>
  <si>
    <t>17RGI02-02ZP</t>
  </si>
  <si>
    <t>město Žacléř</t>
  </si>
  <si>
    <t>Rozšíření kanalizace a zásobování města pitnou vodou - ul. J. A. Komenského</t>
  </si>
  <si>
    <t>17RGI02-0176</t>
  </si>
  <si>
    <t>Základní a mateřská škola Rasošky</t>
  </si>
  <si>
    <t>Zabezpečení objektu ZŠ a MŠ Rasošky a ochrana žáků ZŠ a dětí MŠ</t>
  </si>
  <si>
    <t>17RGI02-0331</t>
  </si>
  <si>
    <t>Nový Bydžov</t>
  </si>
  <si>
    <t>Rekonstrukce drážního propustku v průmyslové zóně Zábědov</t>
  </si>
  <si>
    <t>17RGI02-0269</t>
  </si>
  <si>
    <t>Liberk</t>
  </si>
  <si>
    <t>Oprava VO v místní části Liberk, Hláska</t>
  </si>
  <si>
    <t>17RGI02-0302</t>
  </si>
  <si>
    <t>Mostek</t>
  </si>
  <si>
    <t>Zprac. DUR Labské stezky v úseku přehrada Les království - Debrné</t>
  </si>
  <si>
    <t>17RGI02-0324</t>
  </si>
  <si>
    <t>Stachelberg</t>
  </si>
  <si>
    <t>Zajištění průchodu podzemními kasárnami tvrze Stachelberg - rozšíření expozice, zvýšení bezpečnosti návštěvníků</t>
  </si>
  <si>
    <t>17RGI02-0284</t>
  </si>
  <si>
    <t>Tetín</t>
  </si>
  <si>
    <t>Oslavy v obci Tetín - Vlkanov 250 let - Vidoň 750 let od založení</t>
  </si>
  <si>
    <t>17RGI02-0327</t>
  </si>
  <si>
    <t>Spolek pro obnovu kostela sv. Václava na Chloumku</t>
  </si>
  <si>
    <t>Obnova areálu kostela</t>
  </si>
  <si>
    <t>17RGI02-0335</t>
  </si>
  <si>
    <t>VČTV</t>
  </si>
  <si>
    <t>Magazín Den s Královéhradeckým krajem - vytvoření týdenního televizního magazínu, vysílání s min. 7x reprízováním</t>
  </si>
  <si>
    <t>17RGI02-0272</t>
  </si>
  <si>
    <t>Biskupské gymnázium Bohuslava Balbína a ZŠ a MŠ Jana Pavla II. HK</t>
  </si>
  <si>
    <t>Oprava fasády a některých střešních prvků budovy Borromea - Orlické nábřeží 1/356</t>
  </si>
  <si>
    <t>17RGI02-0333</t>
  </si>
  <si>
    <t>Všestary</t>
  </si>
  <si>
    <t>ZŠ Všestary - nástavba a přístavba budovy 2. stupně</t>
  </si>
  <si>
    <t>17RGI02-0323</t>
  </si>
  <si>
    <t>Tělocvičná jednota Sokol Staré Město - Náchod</t>
  </si>
  <si>
    <t>Řešení havarijního stavu kopilitové stěny v sokolovně</t>
  </si>
  <si>
    <t>17RGI02-0339</t>
  </si>
  <si>
    <t>Centrum evropského projektování a.s.</t>
  </si>
  <si>
    <t>Zajištění administrace veřejných zakázek oblastních nemocnic KHK a zajištění administrace dotací těchto projektů včetně veřejných zakázek souvisejících s projekty</t>
  </si>
  <si>
    <t>17RGI celkem</t>
  </si>
  <si>
    <t>Účel</t>
  </si>
  <si>
    <t>kap. 28 - sociální věci</t>
  </si>
  <si>
    <t>Centrum pro integraci osob se zdravotním postižením Královéhradeckého kraje, o.p.s.</t>
  </si>
  <si>
    <t>Psychorehabilitační pobyty</t>
  </si>
  <si>
    <t xml:space="preserve">NONA 92, o.p.s. </t>
  </si>
  <si>
    <t>Doprava mentálně postižených dětí, mládeže a dospělých s kombinovanými vadami do speciální a sociálních zařízení v Novém Městě nad Metují</t>
  </si>
  <si>
    <t>Centrum sociální pomoci a služeb o.p.s.</t>
  </si>
  <si>
    <t xml:space="preserve">Rodinné skupiny . Realizace preventivních aktivit na podporu rodiny v rodinných skupinách. Navazuje a rozšířuje aktivity Manželské a rodinné poradny HK. </t>
  </si>
  <si>
    <t>Realizace skupinové terapie v pravidelných terapeutických skupinách pro děti v mladším a starším školním věku</t>
  </si>
  <si>
    <t>Mateřské centrum Cvrček z.s.</t>
  </si>
  <si>
    <t>Mateřské centrum Jája</t>
  </si>
  <si>
    <t>Služby a podpora rodin.</t>
  </si>
  <si>
    <t>Solnický Brouček z.s.</t>
  </si>
  <si>
    <t>S Broučkem ke spokojené rodině</t>
  </si>
  <si>
    <t>HoSt - Home-Start Česká republika, z.ú.</t>
  </si>
  <si>
    <t>HoSt - podpora sociálně ohrožených rodin v Královéhradeckém kraji</t>
  </si>
  <si>
    <t>Mamma HELP, z. s.</t>
  </si>
  <si>
    <t>Denní centrum pro ženy s karcinomem prsu</t>
  </si>
  <si>
    <t>Farní charita Dobruška</t>
  </si>
  <si>
    <t>Půjčování kompenzačních pomůcek</t>
  </si>
  <si>
    <t>Doprava dětí do Speciální školy v Červeném Kostelci</t>
  </si>
  <si>
    <t>Mateřské centrum Červený Kostelec</t>
  </si>
  <si>
    <t>Mateřské centrum Slůně</t>
  </si>
  <si>
    <t>Rodičovské Centrum Domeček z.s.</t>
  </si>
  <si>
    <t>Rodina a rodičovství Domeček 2017</t>
  </si>
  <si>
    <t>Provoz půjčovny kompenzačních pomůcek pro osoby se zdravotním postižením a seniory</t>
  </si>
  <si>
    <t>Aktivizační služby sociální prevence pro rodiny s dětmi v okrese Jičín</t>
  </si>
  <si>
    <t>Mateřské centrum Na zámečku, o.p.s.</t>
  </si>
  <si>
    <t>Cesta ke společnému vzdělávání - mateřské centrum jako místo neformální školy rodiče a dítěte III</t>
  </si>
  <si>
    <t>Aufori, o.p.s.</t>
  </si>
  <si>
    <t>Učí (se) celá rodina</t>
  </si>
  <si>
    <t>Farní charita Dvůr Králové nad Labem</t>
  </si>
  <si>
    <t xml:space="preserve">Zvyšování informovanosti seniorů a osob pečujících o osobu blízkou a o dostupných službách </t>
  </si>
  <si>
    <t>Apropo Jičín, o.p.s.</t>
  </si>
  <si>
    <t xml:space="preserve">Podpora osob pečujících o děti a dospělé s postižením </t>
  </si>
  <si>
    <t>Zajištění dobrovolníků a zkvalitnění dobrovolnických aktivit Diecézní charity Hradec Králové a partnerských organizací</t>
  </si>
  <si>
    <t>Regionální půjčovna zdravotnických pomůcek pro nemocné Huntingtonovou chorobou</t>
  </si>
  <si>
    <t>Integrační kurzy pro cizince a azylanty</t>
  </si>
  <si>
    <t>Právní asistence pro žadatele o mezinárodní ochranu</t>
  </si>
  <si>
    <t>Zájmové aktivity pro žadatele o azyl</t>
  </si>
  <si>
    <t>Občanské poradenské středisko, o.p.s.</t>
  </si>
  <si>
    <t>Dobrovolníci v sociálních službách pro seniory</t>
  </si>
  <si>
    <t>Sbor Jednoty bratrské v Dobrušce</t>
  </si>
  <si>
    <t>Rodinné centrum Sedmikráska</t>
  </si>
  <si>
    <t>Zpravodaj Archa</t>
  </si>
  <si>
    <t>Oblastní charita Jičín</t>
  </si>
  <si>
    <t>Dobrovolníci v sociálních službách</t>
  </si>
  <si>
    <t>Podpora rodin v rámci SPOD</t>
  </si>
  <si>
    <t>Oblastní charita Trutnov</t>
  </si>
  <si>
    <t>Centrum dobrovolníků</t>
  </si>
  <si>
    <t>Doprava hendikepovaných dětí do školy</t>
  </si>
  <si>
    <t>Podpora rodin s dětmi v obtížné životní situaci a náhradní rodinné péče</t>
  </si>
  <si>
    <t>Rodinné centrum Žirafa HK, z.s.</t>
  </si>
  <si>
    <t>Být rodič není hendikep</t>
  </si>
  <si>
    <t>Salinger, z.s.</t>
  </si>
  <si>
    <t>Návazná podpora rodin v ohrožení</t>
  </si>
  <si>
    <t>Centrum přátelské rodině Budulínek</t>
  </si>
  <si>
    <t>Emauzy ČR, o.p.s.</t>
  </si>
  <si>
    <t xml:space="preserve">Poskytování služeb dlouhodobě nezaměstnaným, osobám nacházejícím se v hmotné nouzi </t>
  </si>
  <si>
    <t>Program Dostupné bydlení</t>
  </si>
  <si>
    <t>MC MaMiNa, z.s.</t>
  </si>
  <si>
    <t>Podpora rodiny</t>
  </si>
  <si>
    <t>Mateřské centrum KAROlínka z.s.</t>
  </si>
  <si>
    <t>Společnou cestou k podpoře rodiny</t>
  </si>
  <si>
    <t>NOMIA, z.ú.</t>
  </si>
  <si>
    <t>TERAPEUTICKÝ PROGRAM NARATIVNÍ PRÁCE S AGRESÍ</t>
  </si>
  <si>
    <t>Odborná pomoc rodinám s dětmi, kde jsou vážně narušené vztahy a patologické projevy chování, kde je tato práce nařízena pracovníky OSPOD a soudů</t>
  </si>
  <si>
    <t>Sbor Jednoty bratrské v Rychnově nad Kněžnou</t>
  </si>
  <si>
    <t>Rodinné centrum Rybka</t>
  </si>
  <si>
    <t>Rodinné centrum POHODA</t>
  </si>
  <si>
    <t>Sedmikráska rodině</t>
  </si>
  <si>
    <t>Rodinné centrum Rozmarýnek,z.s.</t>
  </si>
  <si>
    <t>Já a má rodina</t>
  </si>
  <si>
    <t>AMÁTKA DĚTEM o.p.s.</t>
  </si>
  <si>
    <t>Amátka dětem a jejich rodičům i prarodičům</t>
  </si>
  <si>
    <t xml:space="preserve">DOMEČEK SEVER, z. s. </t>
  </si>
  <si>
    <t>DOMEČEK RADÍ, UČÍ, POMÁHÁ</t>
  </si>
  <si>
    <t>Oblastní charita Hradec Králové</t>
  </si>
  <si>
    <t>Domácí hospicová péče Hradec Králové</t>
  </si>
  <si>
    <t>Půjčovna pomůcek - Oblastní charita Hradec Králové</t>
  </si>
  <si>
    <t>Kruh dobrovolníků Oblastní charity Hradec Králové</t>
  </si>
  <si>
    <t>Potravinová banka Hradec Králové, z. s.</t>
  </si>
  <si>
    <t>Potravinová banka Hradec Králové</t>
  </si>
  <si>
    <t>Apropo Jičín, o. p. s.</t>
  </si>
  <si>
    <t>Dotace je určena na financování běžných výdajů souvisejících s poskytováním základních druhů a forem sociálních služeb v rozsahu stanoveném základními činnostmi u jednotlivých druhů sociálních služeb. Jejich výčet a charakteristiky jsou uvedeny v části třetí, Hlava I, Díl 2 až 4 Zákona 108/2006 Sb. o sociálních službách.</t>
  </si>
  <si>
    <t>Aspekt z.s.</t>
  </si>
  <si>
    <t>Centrum LIRA, z.ú.</t>
  </si>
  <si>
    <t>Centrum Orion, z. s.</t>
  </si>
  <si>
    <t>Centrum pro dětský sluch Tamtam, o.p.s.</t>
  </si>
  <si>
    <t>Centrum pro integraci osob se zdravotním postižením Královéhradeckého kraje, o. p. s.</t>
  </si>
  <si>
    <t>Centrum sociální pomoci a služeb o. p. s.</t>
  </si>
  <si>
    <t>Centrum sociálních služeb Naděje Broumov</t>
  </si>
  <si>
    <t>Diakonie ČCE - středisko BETANIE - evangelický domov v Náchodě</t>
  </si>
  <si>
    <t>Diakonie ČCE - středisko Milíčův dům</t>
  </si>
  <si>
    <t>Diakonie ČCE - středisko ve Dvoře Králové nad Labem</t>
  </si>
  <si>
    <t>Domácí hospic Duha, o. p. s.</t>
  </si>
  <si>
    <t>Domácí hospic Setkání, o.p.s.</t>
  </si>
  <si>
    <t>Domov důchodců Mlázovice</t>
  </si>
  <si>
    <t>DUHA o. p. s.</t>
  </si>
  <si>
    <t>Dům s pečovatelskou službou Svoboda nad Úpou</t>
  </si>
  <si>
    <t>Farní charita Náchod</t>
  </si>
  <si>
    <t>Farní charita Rychnov nad Kněžnou</t>
  </si>
  <si>
    <t>Farní charita Třebechovice pod Orebem</t>
  </si>
  <si>
    <t>Geriatrické centrum Týniště nad Orlicí</t>
  </si>
  <si>
    <t>Hradecké centrum pro osoby se sluchovým postižením o.p.s.</t>
  </si>
  <si>
    <t>KAMARÁD Jičín z. s.</t>
  </si>
  <si>
    <t>KŘESADLO HK - Centrum pomoci lidem s PAS, z.ú.</t>
  </si>
  <si>
    <t>Město Rtyně v Podkrkonoší</t>
  </si>
  <si>
    <t>Město Teplice nad Metují</t>
  </si>
  <si>
    <t>Městské středisko sociálních služeb Oáza</t>
  </si>
  <si>
    <t>Misericordia, o.p.s.</t>
  </si>
  <si>
    <t>Most k životu o.p.s.</t>
  </si>
  <si>
    <t>Národní ústav pro autismus, z.ú.</t>
  </si>
  <si>
    <t>NONA 92, o. p. s.</t>
  </si>
  <si>
    <t>Občanské sdružení dětí a mládeže ZAČÍT SPOLU</t>
  </si>
  <si>
    <t>Obec Kvasiny</t>
  </si>
  <si>
    <t>Obecný zájem, z.ú.</t>
  </si>
  <si>
    <t>Oblastní charita Sobotka</t>
  </si>
  <si>
    <t>Oblastní spolek Českého červeného kříže Jičín</t>
  </si>
  <si>
    <t>OD5K10, z. s.</t>
  </si>
  <si>
    <t>Pečovatelská služba Města Dvůr Králové nad Labem</t>
  </si>
  <si>
    <t>Pečovatelská služba Trutnov</t>
  </si>
  <si>
    <t>PFERDA z.ú.</t>
  </si>
  <si>
    <t>PROINTEPO - Střední škola, Základní škola a Mateřská škola s.r.o.</t>
  </si>
  <si>
    <t>Sdružení Neratov</t>
  </si>
  <si>
    <t>SENIOR CENTRUM Hradec Králové o.p.s.</t>
  </si>
  <si>
    <t>SKOK do života o. p. s.</t>
  </si>
  <si>
    <t>Sociální služby města Hořice</t>
  </si>
  <si>
    <t>Sociální služby města Jičína</t>
  </si>
  <si>
    <t>Sociální služby Města Opočna</t>
  </si>
  <si>
    <t>Sociální služby města Rychnov nad Kněžnou, o. p. s.</t>
  </si>
  <si>
    <t>Sociální služby obce Chomutice - Domov pro seniory</t>
  </si>
  <si>
    <t>Společné cesty - o.s.</t>
  </si>
  <si>
    <t>Stacionář Cesta Náchod z.ú.</t>
  </si>
  <si>
    <t>TyfloCentrum Hradec Králové, o. p. s.</t>
  </si>
  <si>
    <t>Ústav sociálních služeb Milíčeves</t>
  </si>
  <si>
    <t>Život bez bariér, z. ú.</t>
  </si>
  <si>
    <t>Život Hradec Králové, o.p.s.</t>
  </si>
  <si>
    <t>17ZPD06</t>
  </si>
  <si>
    <t>fyzické osoby</t>
  </si>
  <si>
    <t xml:space="preserve">včelařství  </t>
  </si>
  <si>
    <t>podpora prodeje ze dvora</t>
  </si>
  <si>
    <t>17ZPD08</t>
  </si>
  <si>
    <t>pohybová gramotnost</t>
  </si>
  <si>
    <t>fytzické osoby</t>
  </si>
  <si>
    <t>17SPT01</t>
  </si>
  <si>
    <t>kap. 28 - sociální věci celkem</t>
  </si>
  <si>
    <t>fyzická osoba</t>
  </si>
  <si>
    <t>kulturní aktivity</t>
  </si>
  <si>
    <t>obnova kulturních památek</t>
  </si>
  <si>
    <t>akce pro děti a mládež ve volném čase</t>
  </si>
  <si>
    <t>17SMR04</t>
  </si>
  <si>
    <t>Společ.pro pomoc při Huntingtonově chorobě, z.s.</t>
  </si>
  <si>
    <t>fyzická osoba, Agentura domácí péče</t>
  </si>
  <si>
    <t>Záchrana ohrožených živočichů prostř.Záchranné stanice Jaroměř</t>
  </si>
  <si>
    <t>Společenské centrum Trut-
novska pro kulturu a volný čas</t>
  </si>
  <si>
    <t>Tematické kulturní akce pro veřejnost v Podorlickém skanzenu v Krňovicích</t>
  </si>
  <si>
    <t>23. ročník celostátní soutěže mladých amatérských filmařů JUNIORFILM - Memoriál Jiřího Beneše a Zlaté slunce Královédvorské</t>
  </si>
  <si>
    <t>Hraní bez hranic - 7. ročník divadel.festivalu osob se zdr.postiž.</t>
  </si>
  <si>
    <t>17KPG02</t>
  </si>
  <si>
    <t>Diecézní katolická charita HK</t>
  </si>
  <si>
    <t xml:space="preserve">mateřské centrum - začleňování skupin ohrožených sociálním vyloučením v mateřském centru </t>
  </si>
  <si>
    <t>kap. 28 - sociální věci - dotace na sociální služby celkem</t>
  </si>
  <si>
    <t>Vodní nádrž Vrchoviny a Spy v Novém Městě nad Metují - PD</t>
  </si>
  <si>
    <t>Rekonstrukce voliér pro hendikep.dravce, sovy a ostatní volně žijící ptactvo; vybudování výběhu pro spárkatou zvěř</t>
  </si>
  <si>
    <t xml:space="preserve">Revitalizace vodního hospodářství pstruží líhně ČRS, z.s., MO Trutnov </t>
  </si>
  <si>
    <t>MŠ, ZŠ a SŠ Daneta, s.r.o.</t>
  </si>
  <si>
    <t>Zahrada smyslů - rozvoj školní zahrady ZŠ a MŠ, Dětenice</t>
  </si>
  <si>
    <t>Stř. ekologické výchovy SEVER HK, o.p.s.</t>
  </si>
  <si>
    <t>Podpora družstev mužů a žen hrajících první a druhé nejvyšší celostátní soutěž …</t>
  </si>
  <si>
    <t>17SMP01 Programy zaměřené na prevenci rizikového chování a zdravý životní styl dětí                                  a mládeže</t>
  </si>
  <si>
    <t>17SMP03 Etická výchova ve školách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</si>
</sst>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"/>
    <numFmt numFmtId="165" formatCode="#,##0_ ;\-#,##0\ "/>
    <numFmt numFmtId="166" formatCode="#,##0.00_ ;\-#,##0.00\ "/>
    <numFmt numFmtId="167" formatCode="#,##0.00\ _K_č"/>
  </numFmts>
  <fonts count="46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2"/>
      <color theme="1"/>
      <name val="Calibri "/>
      <charset val="238"/>
    </font>
    <font>
      <sz val="12"/>
      <color theme="1"/>
      <name val="Calibri "/>
      <charset val="238"/>
    </font>
    <font>
      <b/>
      <sz val="10"/>
      <color theme="1"/>
      <name val="Calibri "/>
      <charset val="238"/>
    </font>
    <font>
      <sz val="10"/>
      <color theme="1"/>
      <name val="Calibri "/>
      <charset val="238"/>
    </font>
    <font>
      <b/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sz val="7"/>
      <color theme="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7" fillId="0" borderId="0" applyFont="0" applyFill="0" applyBorder="0" applyAlignment="0" applyProtection="0"/>
    <xf numFmtId="0" fontId="7" fillId="0" borderId="0"/>
  </cellStyleXfs>
  <cellXfs count="204">
    <xf numFmtId="0" fontId="0" fillId="0" borderId="0" xfId="0"/>
    <xf numFmtId="0" fontId="1" fillId="0" borderId="0" xfId="0" applyFont="1" applyFill="1" applyAlignment="1">
      <alignment horizontal="center" wrapText="1"/>
    </xf>
    <xf numFmtId="0" fontId="0" fillId="0" borderId="0" xfId="0" applyAlignment="1">
      <alignment vertical="top"/>
    </xf>
    <xf numFmtId="0" fontId="15" fillId="0" borderId="0" xfId="0" applyFont="1" applyBorder="1" applyAlignment="1">
      <alignment vertical="top"/>
    </xf>
    <xf numFmtId="0" fontId="16" fillId="5" borderId="0" xfId="0" applyFont="1" applyFill="1" applyAlignment="1">
      <alignment vertical="center" wrapText="1"/>
    </xf>
    <xf numFmtId="0" fontId="8" fillId="5" borderId="0" xfId="0" applyFont="1" applyFill="1" applyAlignment="1">
      <alignment horizontal="left" vertical="center" wrapText="1"/>
    </xf>
    <xf numFmtId="3" fontId="8" fillId="5" borderId="0" xfId="0" applyNumberFormat="1" applyFont="1" applyFill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8" fillId="5" borderId="0" xfId="0" applyFont="1" applyFill="1" applyAlignment="1">
      <alignment vertical="top" wrapText="1"/>
    </xf>
    <xf numFmtId="3" fontId="8" fillId="5" borderId="0" xfId="0" applyNumberFormat="1" applyFont="1" applyFill="1" applyAlignment="1">
      <alignment horizontal="center" vertical="center" wrapText="1"/>
    </xf>
    <xf numFmtId="4" fontId="8" fillId="5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" fontId="17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0" fillId="5" borderId="0" xfId="0" applyFill="1"/>
    <xf numFmtId="1" fontId="17" fillId="5" borderId="1" xfId="0" applyNumberFormat="1" applyFont="1" applyFill="1" applyBorder="1" applyAlignment="1">
      <alignment vertical="center" wrapText="1"/>
    </xf>
    <xf numFmtId="4" fontId="18" fillId="4" borderId="1" xfId="0" applyNumberFormat="1" applyFont="1" applyFill="1" applyBorder="1" applyAlignment="1">
      <alignment horizontal="center" vertical="center"/>
    </xf>
    <xf numFmtId="1" fontId="17" fillId="5" borderId="16" xfId="0" applyNumberFormat="1" applyFont="1" applyFill="1" applyBorder="1" applyAlignment="1">
      <alignment vertical="center" wrapText="1"/>
    </xf>
    <xf numFmtId="0" fontId="0" fillId="0" borderId="0" xfId="0" applyBorder="1" applyAlignment="1">
      <alignment horizontal="left"/>
    </xf>
    <xf numFmtId="0" fontId="2" fillId="5" borderId="0" xfId="0" applyFont="1" applyFill="1" applyAlignment="1">
      <alignment horizontal="center" vertical="center"/>
    </xf>
    <xf numFmtId="0" fontId="0" fillId="5" borderId="0" xfId="0" applyFill="1" applyAlignment="1">
      <alignment vertical="top"/>
    </xf>
    <xf numFmtId="4" fontId="20" fillId="6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0" fontId="11" fillId="0" borderId="0" xfId="0" applyFont="1" applyAlignment="1">
      <alignment horizontal="left"/>
    </xf>
    <xf numFmtId="1" fontId="17" fillId="5" borderId="1" xfId="0" applyNumberFormat="1" applyFont="1" applyFill="1" applyBorder="1" applyAlignment="1">
      <alignment vertical="top" wrapText="1"/>
    </xf>
    <xf numFmtId="4" fontId="0" fillId="0" borderId="0" xfId="0" applyNumberFormat="1" applyAlignment="1">
      <alignment horizontal="center"/>
    </xf>
    <xf numFmtId="1" fontId="17" fillId="5" borderId="0" xfId="0" applyNumberFormat="1" applyFont="1" applyFill="1" applyBorder="1" applyAlignment="1">
      <alignment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4" fontId="13" fillId="5" borderId="0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top"/>
    </xf>
    <xf numFmtId="0" fontId="16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left" vertical="center" wrapText="1"/>
    </xf>
    <xf numFmtId="3" fontId="8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top"/>
    </xf>
    <xf numFmtId="3" fontId="8" fillId="0" borderId="0" xfId="0" applyNumberFormat="1" applyFont="1" applyAlignment="1">
      <alignment horizontal="center" vertical="top"/>
    </xf>
    <xf numFmtId="4" fontId="9" fillId="5" borderId="0" xfId="0" applyNumberFormat="1" applyFont="1" applyFill="1" applyBorder="1" applyAlignment="1">
      <alignment horizontal="left" vertical="center" wrapText="1"/>
    </xf>
    <xf numFmtId="0" fontId="23" fillId="0" borderId="0" xfId="0" applyFont="1"/>
    <xf numFmtId="0" fontId="25" fillId="0" borderId="0" xfId="0" applyFont="1" applyAlignment="1">
      <alignment horizontal="left"/>
    </xf>
    <xf numFmtId="4" fontId="19" fillId="4" borderId="1" xfId="0" applyNumberFormat="1" applyFont="1" applyFill="1" applyBorder="1" applyAlignment="1">
      <alignment horizontal="center" vertical="center"/>
    </xf>
    <xf numFmtId="165" fontId="19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27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28" fillId="0" borderId="1" xfId="0" applyFont="1" applyBorder="1" applyAlignment="1">
      <alignment horizontal="justify" vertical="center"/>
    </xf>
    <xf numFmtId="0" fontId="0" fillId="0" borderId="1" xfId="0" applyBorder="1"/>
    <xf numFmtId="164" fontId="29" fillId="0" borderId="4" xfId="0" applyNumberFormat="1" applyFont="1" applyBorder="1" applyAlignment="1"/>
    <xf numFmtId="164" fontId="30" fillId="0" borderId="2" xfId="0" applyNumberFormat="1" applyFont="1" applyBorder="1" applyAlignment="1"/>
    <xf numFmtId="164" fontId="30" fillId="0" borderId="10" xfId="0" applyNumberFormat="1" applyFont="1" applyBorder="1" applyAlignment="1"/>
    <xf numFmtId="164" fontId="29" fillId="0" borderId="10" xfId="0" applyNumberFormat="1" applyFont="1" applyBorder="1" applyAlignment="1"/>
    <xf numFmtId="164" fontId="31" fillId="0" borderId="7" xfId="0" applyNumberFormat="1" applyFont="1" applyBorder="1" applyAlignment="1">
      <alignment wrapText="1" shrinkToFit="1"/>
    </xf>
    <xf numFmtId="0" fontId="13" fillId="3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vertical="center" wrapText="1"/>
    </xf>
    <xf numFmtId="1" fontId="32" fillId="5" borderId="1" xfId="0" applyNumberFormat="1" applyFont="1" applyFill="1" applyBorder="1" applyAlignment="1">
      <alignment horizontal="left" vertical="center" wrapText="1"/>
    </xf>
    <xf numFmtId="1" fontId="33" fillId="5" borderId="1" xfId="0" applyNumberFormat="1" applyFont="1" applyFill="1" applyBorder="1" applyAlignment="1">
      <alignment horizontal="left" vertical="center" wrapText="1"/>
    </xf>
    <xf numFmtId="1" fontId="32" fillId="5" borderId="1" xfId="0" applyNumberFormat="1" applyFont="1" applyFill="1" applyBorder="1" applyAlignment="1">
      <alignment vertical="top" wrapText="1"/>
    </xf>
    <xf numFmtId="1" fontId="32" fillId="5" borderId="1" xfId="0" applyNumberFormat="1" applyFont="1" applyFill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4" fontId="32" fillId="0" borderId="1" xfId="2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4" fontId="33" fillId="0" borderId="1" xfId="2" applyNumberFormat="1" applyFont="1" applyBorder="1" applyAlignment="1">
      <alignment horizontal="center" vertical="center" wrapText="1"/>
    </xf>
    <xf numFmtId="1" fontId="35" fillId="5" borderId="1" xfId="0" applyNumberFormat="1" applyFont="1" applyFill="1" applyBorder="1" applyAlignment="1">
      <alignment vertical="center" wrapText="1"/>
    </xf>
    <xf numFmtId="4" fontId="32" fillId="5" borderId="1" xfId="0" applyNumberFormat="1" applyFont="1" applyFill="1" applyBorder="1" applyAlignment="1">
      <alignment horizontal="center" vertical="center"/>
    </xf>
    <xf numFmtId="1" fontId="35" fillId="5" borderId="16" xfId="0" applyNumberFormat="1" applyFont="1" applyFill="1" applyBorder="1" applyAlignment="1">
      <alignment horizontal="left" vertical="center" wrapText="1"/>
    </xf>
    <xf numFmtId="1" fontId="32" fillId="5" borderId="16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2" fillId="0" borderId="0" xfId="0" applyNumberFormat="1" applyFont="1" applyFill="1"/>
    <xf numFmtId="0" fontId="8" fillId="0" borderId="19" xfId="0" applyFont="1" applyBorder="1" applyAlignment="1">
      <alignment wrapText="1" shrinkToFit="1"/>
    </xf>
    <xf numFmtId="0" fontId="0" fillId="0" borderId="18" xfId="0" applyBorder="1" applyAlignment="1">
      <alignment vertical="center" wrapText="1"/>
    </xf>
    <xf numFmtId="4" fontId="0" fillId="0" borderId="5" xfId="0" applyNumberFormat="1" applyFont="1" applyFill="1" applyBorder="1"/>
    <xf numFmtId="4" fontId="0" fillId="0" borderId="1" xfId="0" applyNumberFormat="1" applyFont="1" applyFill="1" applyBorder="1"/>
    <xf numFmtId="4" fontId="0" fillId="0" borderId="18" xfId="0" applyNumberFormat="1" applyFont="1" applyFill="1" applyBorder="1"/>
    <xf numFmtId="0" fontId="3" fillId="0" borderId="1" xfId="0" applyFont="1" applyBorder="1" applyAlignment="1">
      <alignment horizontal="justify" vertical="center"/>
    </xf>
    <xf numFmtId="0" fontId="3" fillId="0" borderId="18" xfId="0" applyFont="1" applyBorder="1" applyAlignment="1">
      <alignment horizontal="justify" vertical="center"/>
    </xf>
    <xf numFmtId="1" fontId="32" fillId="0" borderId="1" xfId="0" applyNumberFormat="1" applyFont="1" applyFill="1" applyBorder="1" applyAlignment="1">
      <alignment horizontal="left" vertical="center" wrapText="1"/>
    </xf>
    <xf numFmtId="4" fontId="37" fillId="4" borderId="1" xfId="0" applyNumberFormat="1" applyFont="1" applyFill="1" applyBorder="1" applyAlignment="1">
      <alignment horizontal="center" vertical="center"/>
    </xf>
    <xf numFmtId="1" fontId="32" fillId="5" borderId="1" xfId="0" applyNumberFormat="1" applyFont="1" applyFill="1" applyBorder="1" applyAlignment="1">
      <alignment horizontal="left" vertical="center" wrapText="1" indent="1"/>
    </xf>
    <xf numFmtId="1" fontId="32" fillId="0" borderId="1" xfId="0" applyNumberFormat="1" applyFont="1" applyFill="1" applyBorder="1" applyAlignment="1">
      <alignment vertical="center" wrapText="1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top"/>
    </xf>
    <xf numFmtId="3" fontId="32" fillId="0" borderId="0" xfId="0" applyNumberFormat="1" applyFont="1" applyAlignment="1">
      <alignment horizontal="center" vertical="top"/>
    </xf>
    <xf numFmtId="3" fontId="34" fillId="0" borderId="0" xfId="0" applyNumberFormat="1" applyFont="1" applyAlignment="1">
      <alignment horizontal="center" vertical="top"/>
    </xf>
    <xf numFmtId="4" fontId="37" fillId="4" borderId="1" xfId="0" applyNumberFormat="1" applyFont="1" applyFill="1" applyBorder="1" applyAlignment="1">
      <alignment horizontal="center" vertical="center" wrapText="1"/>
    </xf>
    <xf numFmtId="4" fontId="32" fillId="5" borderId="1" xfId="0" applyNumberFormat="1" applyFont="1" applyFill="1" applyBorder="1" applyAlignment="1">
      <alignment horizontal="center" vertical="center" wrapText="1"/>
    </xf>
    <xf numFmtId="4" fontId="17" fillId="5" borderId="1" xfId="0" applyNumberFormat="1" applyFont="1" applyFill="1" applyBorder="1" applyAlignment="1">
      <alignment horizontal="center" vertical="center"/>
    </xf>
    <xf numFmtId="4" fontId="17" fillId="5" borderId="1" xfId="0" applyNumberFormat="1" applyFont="1" applyFill="1" applyBorder="1" applyAlignment="1">
      <alignment horizontal="center" vertical="center" wrapText="1"/>
    </xf>
    <xf numFmtId="167" fontId="17" fillId="5" borderId="1" xfId="0" applyNumberFormat="1" applyFont="1" applyFill="1" applyBorder="1" applyAlignment="1">
      <alignment horizontal="center" vertical="center" wrapText="1"/>
    </xf>
    <xf numFmtId="39" fontId="32" fillId="5" borderId="1" xfId="0" applyNumberFormat="1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center" vertical="center" wrapText="1"/>
    </xf>
    <xf numFmtId="166" fontId="37" fillId="4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166" fontId="32" fillId="5" borderId="1" xfId="0" applyNumberFormat="1" applyFont="1" applyFill="1" applyBorder="1" applyAlignment="1">
      <alignment horizontal="center" vertical="center" wrapText="1"/>
    </xf>
    <xf numFmtId="4" fontId="37" fillId="6" borderId="1" xfId="0" applyNumberFormat="1" applyFont="1" applyFill="1" applyBorder="1" applyAlignment="1">
      <alignment horizontal="center" vertical="center" wrapText="1"/>
    </xf>
    <xf numFmtId="3" fontId="34" fillId="3" borderId="1" xfId="0" applyNumberFormat="1" applyFont="1" applyFill="1" applyBorder="1" applyAlignment="1">
      <alignment horizontal="center" vertical="center" wrapText="1"/>
    </xf>
    <xf numFmtId="1" fontId="32" fillId="5" borderId="16" xfId="0" applyNumberFormat="1" applyFont="1" applyFill="1" applyBorder="1" applyAlignment="1">
      <alignment vertical="center" wrapText="1"/>
    </xf>
    <xf numFmtId="0" fontId="38" fillId="0" borderId="0" xfId="0" applyFont="1" applyAlignment="1">
      <alignment vertical="top"/>
    </xf>
    <xf numFmtId="4" fontId="32" fillId="5" borderId="16" xfId="0" applyNumberFormat="1" applyFont="1" applyFill="1" applyBorder="1" applyAlignment="1">
      <alignment horizontal="center" vertical="center" wrapText="1"/>
    </xf>
    <xf numFmtId="4" fontId="39" fillId="5" borderId="1" xfId="0" applyNumberFormat="1" applyFont="1" applyFill="1" applyBorder="1" applyAlignment="1">
      <alignment horizontal="center" vertical="center" wrapText="1"/>
    </xf>
    <xf numFmtId="4" fontId="39" fillId="5" borderId="16" xfId="0" applyNumberFormat="1" applyFont="1" applyFill="1" applyBorder="1" applyAlignment="1">
      <alignment horizontal="center" vertical="center" wrapText="1"/>
    </xf>
    <xf numFmtId="166" fontId="17" fillId="5" borderId="1" xfId="0" applyNumberFormat="1" applyFont="1" applyFill="1" applyBorder="1" applyAlignment="1">
      <alignment horizontal="center" vertical="center" wrapText="1"/>
    </xf>
    <xf numFmtId="166" fontId="17" fillId="5" borderId="16" xfId="0" applyNumberFormat="1" applyFont="1" applyFill="1" applyBorder="1" applyAlignment="1">
      <alignment horizontal="center" vertical="center" wrapText="1"/>
    </xf>
    <xf numFmtId="166" fontId="18" fillId="4" borderId="1" xfId="0" applyNumberFormat="1" applyFont="1" applyFill="1" applyBorder="1" applyAlignment="1">
      <alignment horizontal="center" vertical="center" wrapText="1"/>
    </xf>
    <xf numFmtId="166" fontId="19" fillId="4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 applyProtection="1">
      <alignment horizontal="left" vertical="center" wrapText="1"/>
    </xf>
    <xf numFmtId="0" fontId="34" fillId="3" borderId="1" xfId="0" applyFont="1" applyFill="1" applyBorder="1" applyAlignment="1" applyProtection="1">
      <alignment horizontal="center" vertical="center" wrapText="1"/>
    </xf>
    <xf numFmtId="3" fontId="34" fillId="3" borderId="1" xfId="0" applyNumberFormat="1" applyFont="1" applyFill="1" applyBorder="1" applyAlignment="1" applyProtection="1">
      <alignment horizontal="center" vertical="center" wrapText="1"/>
    </xf>
    <xf numFmtId="4" fontId="3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2" fillId="0" borderId="1" xfId="0" applyNumberFormat="1" applyFont="1" applyFill="1" applyBorder="1" applyAlignment="1" applyProtection="1">
      <alignment horizontal="left" vertical="center" wrapText="1"/>
    </xf>
    <xf numFmtId="1" fontId="35" fillId="0" borderId="1" xfId="0" applyNumberFormat="1" applyFont="1" applyFill="1" applyBorder="1" applyAlignment="1" applyProtection="1">
      <alignment horizontal="left" vertical="center" wrapText="1"/>
    </xf>
    <xf numFmtId="4" fontId="40" fillId="0" borderId="1" xfId="0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center" wrapText="1"/>
    </xf>
    <xf numFmtId="0" fontId="41" fillId="0" borderId="0" xfId="0" applyFont="1" applyAlignment="1">
      <alignment horizontal="center" vertical="center"/>
    </xf>
    <xf numFmtId="4" fontId="40" fillId="0" borderId="0" xfId="0" applyNumberFormat="1" applyFont="1" applyAlignment="1">
      <alignment horizontal="center" vertical="center"/>
    </xf>
    <xf numFmtId="4" fontId="36" fillId="4" borderId="1" xfId="0" applyNumberFormat="1" applyFont="1" applyFill="1" applyBorder="1" applyAlignment="1">
      <alignment horizontal="center" vertical="center"/>
    </xf>
    <xf numFmtId="166" fontId="36" fillId="4" borderId="1" xfId="0" applyNumberFormat="1" applyFont="1" applyFill="1" applyBorder="1" applyAlignment="1">
      <alignment horizontal="center" vertical="center" wrapText="1"/>
    </xf>
    <xf numFmtId="1" fontId="32" fillId="5" borderId="1" xfId="0" applyNumberFormat="1" applyFont="1" applyFill="1" applyBorder="1" applyAlignment="1" applyProtection="1">
      <alignment horizontal="left" vertical="center" wrapText="1"/>
    </xf>
    <xf numFmtId="1" fontId="35" fillId="5" borderId="1" xfId="0" applyNumberFormat="1" applyFont="1" applyFill="1" applyBorder="1" applyAlignment="1" applyProtection="1">
      <alignment vertical="center" wrapText="1"/>
    </xf>
    <xf numFmtId="4" fontId="40" fillId="5" borderId="1" xfId="0" applyNumberFormat="1" applyFont="1" applyFill="1" applyBorder="1" applyAlignment="1" applyProtection="1">
      <alignment horizontal="center" vertical="center" wrapText="1"/>
    </xf>
    <xf numFmtId="0" fontId="32" fillId="5" borderId="0" xfId="0" applyFont="1" applyFill="1" applyAlignment="1">
      <alignment vertical="top" wrapText="1"/>
    </xf>
    <xf numFmtId="3" fontId="32" fillId="5" borderId="0" xfId="0" applyNumberFormat="1" applyFont="1" applyFill="1" applyAlignment="1">
      <alignment horizontal="center" vertical="center" wrapText="1"/>
    </xf>
    <xf numFmtId="4" fontId="32" fillId="5" borderId="0" xfId="0" applyNumberFormat="1" applyFont="1" applyFill="1" applyAlignment="1">
      <alignment horizontal="center" vertical="center" wrapText="1"/>
    </xf>
    <xf numFmtId="4" fontId="32" fillId="5" borderId="13" xfId="0" applyNumberFormat="1" applyFont="1" applyFill="1" applyBorder="1" applyAlignment="1">
      <alignment horizontal="center" vertical="center" wrapText="1"/>
    </xf>
    <xf numFmtId="4" fontId="32" fillId="0" borderId="13" xfId="0" applyNumberFormat="1" applyFont="1" applyFill="1" applyBorder="1" applyAlignment="1">
      <alignment horizontal="center" vertical="center" wrapText="1"/>
    </xf>
    <xf numFmtId="0" fontId="42" fillId="7" borderId="1" xfId="0" applyFont="1" applyFill="1" applyBorder="1" applyAlignment="1">
      <alignment vertical="center"/>
    </xf>
    <xf numFmtId="0" fontId="43" fillId="7" borderId="1" xfId="0" applyFont="1" applyFill="1" applyBorder="1"/>
    <xf numFmtId="4" fontId="42" fillId="7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vertical="center"/>
    </xf>
    <xf numFmtId="0" fontId="2" fillId="8" borderId="15" xfId="0" applyFont="1" applyFill="1" applyBorder="1" applyAlignment="1">
      <alignment vertical="center"/>
    </xf>
    <xf numFmtId="0" fontId="9" fillId="8" borderId="13" xfId="0" applyFont="1" applyFill="1" applyBorder="1" applyAlignment="1">
      <alignment vertical="center"/>
    </xf>
    <xf numFmtId="0" fontId="44" fillId="3" borderId="1" xfId="0" applyFont="1" applyFill="1" applyBorder="1" applyAlignment="1">
      <alignment horizontal="center" vertical="center" wrapText="1"/>
    </xf>
    <xf numFmtId="4" fontId="34" fillId="3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vertical="center" wrapText="1"/>
    </xf>
    <xf numFmtId="0" fontId="34" fillId="3" borderId="1" xfId="0" applyFont="1" applyFill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 wrapText="1"/>
    </xf>
    <xf numFmtId="1" fontId="32" fillId="0" borderId="0" xfId="0" applyNumberFormat="1" applyFont="1" applyAlignment="1">
      <alignment horizontal="left" vertical="center" wrapText="1"/>
    </xf>
    <xf numFmtId="1" fontId="32" fillId="0" borderId="0" xfId="0" applyNumberFormat="1" applyFont="1" applyAlignment="1">
      <alignment vertical="center" wrapText="1"/>
    </xf>
    <xf numFmtId="3" fontId="32" fillId="0" borderId="0" xfId="0" applyNumberFormat="1" applyFont="1" applyAlignment="1">
      <alignment horizontal="center" vertical="center" wrapText="1"/>
    </xf>
    <xf numFmtId="43" fontId="29" fillId="0" borderId="5" xfId="2" applyFont="1" applyFill="1" applyBorder="1" applyAlignment="1">
      <alignment horizontal="right" vertical="center"/>
    </xf>
    <xf numFmtId="43" fontId="29" fillId="0" borderId="6" xfId="2" applyFont="1" applyFill="1" applyBorder="1" applyAlignment="1">
      <alignment horizontal="right" vertical="center"/>
    </xf>
    <xf numFmtId="43" fontId="10" fillId="0" borderId="1" xfId="2" applyFont="1" applyFill="1" applyBorder="1" applyAlignment="1">
      <alignment horizontal="right" vertical="center"/>
    </xf>
    <xf numFmtId="43" fontId="11" fillId="0" borderId="1" xfId="2" applyFont="1" applyFill="1" applyBorder="1" applyAlignment="1">
      <alignment horizontal="right" vertical="center"/>
    </xf>
    <xf numFmtId="43" fontId="11" fillId="0" borderId="3" xfId="2" applyFont="1" applyFill="1" applyBorder="1" applyAlignment="1">
      <alignment horizontal="right" vertical="center"/>
    </xf>
    <xf numFmtId="43" fontId="30" fillId="0" borderId="1" xfId="2" applyFont="1" applyFill="1" applyBorder="1" applyAlignment="1">
      <alignment horizontal="right" vertical="center"/>
    </xf>
    <xf numFmtId="43" fontId="30" fillId="0" borderId="3" xfId="2" applyFont="1" applyFill="1" applyBorder="1" applyAlignment="1">
      <alignment horizontal="right" vertical="center"/>
    </xf>
    <xf numFmtId="43" fontId="30" fillId="0" borderId="11" xfId="2" applyFont="1" applyFill="1" applyBorder="1" applyAlignment="1">
      <alignment horizontal="right" vertical="center"/>
    </xf>
    <xf numFmtId="43" fontId="30" fillId="0" borderId="12" xfId="2" applyFont="1" applyFill="1" applyBorder="1" applyAlignment="1">
      <alignment horizontal="right" vertical="center"/>
    </xf>
    <xf numFmtId="43" fontId="29" fillId="0" borderId="11" xfId="2" applyFont="1" applyFill="1" applyBorder="1" applyAlignment="1">
      <alignment horizontal="right" vertical="center"/>
    </xf>
    <xf numFmtId="43" fontId="29" fillId="0" borderId="12" xfId="2" applyFont="1" applyFill="1" applyBorder="1" applyAlignment="1">
      <alignment horizontal="right" vertical="center"/>
    </xf>
    <xf numFmtId="43" fontId="29" fillId="0" borderId="8" xfId="2" applyFont="1" applyFill="1" applyBorder="1" applyAlignment="1">
      <alignment horizontal="right" vertical="center"/>
    </xf>
    <xf numFmtId="43" fontId="9" fillId="0" borderId="8" xfId="2" applyFont="1" applyFill="1" applyBorder="1" applyAlignment="1">
      <alignment horizontal="right" vertical="center"/>
    </xf>
    <xf numFmtId="43" fontId="9" fillId="0" borderId="9" xfId="2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wrapText="1"/>
    </xf>
    <xf numFmtId="0" fontId="36" fillId="4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5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6" fillId="4" borderId="13" xfId="0" applyFont="1" applyFill="1" applyBorder="1" applyAlignment="1">
      <alignment horizontal="left" vertical="center" wrapText="1"/>
    </xf>
    <xf numFmtId="0" fontId="36" fillId="4" borderId="14" xfId="0" applyFont="1" applyFill="1" applyBorder="1" applyAlignment="1">
      <alignment horizontal="left" vertical="center" wrapText="1"/>
    </xf>
    <xf numFmtId="0" fontId="36" fillId="4" borderId="15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19" fillId="4" borderId="13" xfId="0" applyFont="1" applyFill="1" applyBorder="1" applyAlignment="1">
      <alignment horizontal="left" vertical="center" wrapText="1"/>
    </xf>
    <xf numFmtId="0" fontId="19" fillId="4" borderId="14" xfId="0" applyFont="1" applyFill="1" applyBorder="1" applyAlignment="1">
      <alignment horizontal="left" vertical="center" wrapText="1"/>
    </xf>
    <xf numFmtId="0" fontId="19" fillId="4" borderId="15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1" fontId="36" fillId="6" borderId="1" xfId="0" applyNumberFormat="1" applyFont="1" applyFill="1" applyBorder="1" applyAlignment="1">
      <alignment horizontal="left" vertical="center" wrapText="1"/>
    </xf>
    <xf numFmtId="1" fontId="21" fillId="6" borderId="1" xfId="0" applyNumberFormat="1" applyFont="1" applyFill="1" applyBorder="1" applyAlignment="1">
      <alignment horizontal="left" vertical="center" wrapText="1"/>
    </xf>
    <xf numFmtId="1" fontId="9" fillId="5" borderId="0" xfId="0" applyNumberFormat="1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center" wrapText="1"/>
    </xf>
  </cellXfs>
  <cellStyles count="4">
    <cellStyle name="Čárka" xfId="2" builtinId="3"/>
    <cellStyle name="Normální" xfId="0" builtinId="0"/>
    <cellStyle name="normální 2" xfId="1"/>
    <cellStyle name="normální 2 2" xfId="3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0" workbookViewId="0">
      <selection activeCell="I11" sqref="I11"/>
    </sheetView>
  </sheetViews>
  <sheetFormatPr defaultRowHeight="15"/>
  <cols>
    <col min="1" max="1" width="35.140625" customWidth="1"/>
    <col min="2" max="3" width="17.7109375" customWidth="1"/>
    <col min="4" max="4" width="16.5703125" customWidth="1"/>
    <col min="5" max="5" width="13.140625" customWidth="1"/>
  </cols>
  <sheetData>
    <row r="1" spans="1:4">
      <c r="C1" s="181" t="s">
        <v>20</v>
      </c>
      <c r="D1" s="181"/>
    </row>
    <row r="2" spans="1:4" ht="54" customHeight="1">
      <c r="A2" s="62"/>
    </row>
    <row r="3" spans="1:4" ht="44.25" customHeight="1">
      <c r="A3" s="182" t="s">
        <v>16</v>
      </c>
      <c r="B3" s="182"/>
      <c r="C3" s="182"/>
      <c r="D3" s="182"/>
    </row>
    <row r="4" spans="1:4" ht="23.25" customHeight="1">
      <c r="A4" s="1"/>
      <c r="B4" s="1"/>
      <c r="C4" s="1"/>
      <c r="D4" s="1"/>
    </row>
    <row r="5" spans="1:4">
      <c r="A5" s="181" t="s">
        <v>0</v>
      </c>
      <c r="B5" s="181"/>
      <c r="C5" s="181"/>
      <c r="D5" s="181"/>
    </row>
    <row r="6" spans="1:4" ht="28.5" customHeight="1" thickBot="1"/>
    <row r="7" spans="1:4" ht="40.5" customHeight="1" thickBot="1">
      <c r="A7" s="178" t="s">
        <v>1</v>
      </c>
      <c r="B7" s="179" t="s">
        <v>2</v>
      </c>
      <c r="C7" s="179" t="s">
        <v>3</v>
      </c>
      <c r="D7" s="180" t="s">
        <v>4</v>
      </c>
    </row>
    <row r="8" spans="1:4" ht="18.75" customHeight="1">
      <c r="A8" s="66" t="s">
        <v>11</v>
      </c>
      <c r="B8" s="164">
        <f>SUM(B10:B20)</f>
        <v>210098.50999999998</v>
      </c>
      <c r="C8" s="164">
        <f t="shared" ref="C8:D8" si="0">SUM(C10:C20)</f>
        <v>190882.25</v>
      </c>
      <c r="D8" s="165">
        <f t="shared" si="0"/>
        <v>184064.02</v>
      </c>
    </row>
    <row r="9" spans="1:4" ht="15" customHeight="1">
      <c r="A9" s="67" t="s">
        <v>6</v>
      </c>
      <c r="B9" s="166"/>
      <c r="C9" s="167"/>
      <c r="D9" s="168"/>
    </row>
    <row r="10" spans="1:4" ht="20.100000000000001" customHeight="1">
      <c r="A10" s="67" t="s">
        <v>7</v>
      </c>
      <c r="B10" s="169">
        <v>7211.88</v>
      </c>
      <c r="C10" s="169">
        <v>7211</v>
      </c>
      <c r="D10" s="170">
        <v>6961.79</v>
      </c>
    </row>
    <row r="11" spans="1:4" ht="20.100000000000001" customHeight="1">
      <c r="A11" s="67" t="s">
        <v>13</v>
      </c>
      <c r="B11" s="169">
        <v>2502</v>
      </c>
      <c r="C11" s="169">
        <v>2502</v>
      </c>
      <c r="D11" s="170">
        <v>2484</v>
      </c>
    </row>
    <row r="12" spans="1:4" ht="20.100000000000001" customHeight="1">
      <c r="A12" s="67" t="s">
        <v>14</v>
      </c>
      <c r="B12" s="169">
        <v>7118.64</v>
      </c>
      <c r="C12" s="169">
        <v>7716</v>
      </c>
      <c r="D12" s="170">
        <v>6881.86</v>
      </c>
    </row>
    <row r="13" spans="1:4" ht="20.100000000000001" customHeight="1">
      <c r="A13" s="67" t="s">
        <v>8</v>
      </c>
      <c r="B13" s="169">
        <v>3519.69</v>
      </c>
      <c r="C13" s="169">
        <v>3519</v>
      </c>
      <c r="D13" s="170">
        <v>3458.57</v>
      </c>
    </row>
    <row r="14" spans="1:4" ht="20.100000000000001" customHeight="1">
      <c r="A14" s="67" t="s">
        <v>9</v>
      </c>
      <c r="B14" s="169">
        <v>4304.76</v>
      </c>
      <c r="C14" s="169">
        <v>4300</v>
      </c>
      <c r="D14" s="170">
        <v>4300</v>
      </c>
    </row>
    <row r="15" spans="1:4" ht="20.100000000000001" customHeight="1">
      <c r="A15" s="67" t="s">
        <v>17</v>
      </c>
      <c r="B15" s="169">
        <v>1430</v>
      </c>
      <c r="C15" s="169">
        <v>1409</v>
      </c>
      <c r="D15" s="170">
        <v>1409</v>
      </c>
    </row>
    <row r="16" spans="1:4" ht="20.100000000000001" customHeight="1">
      <c r="A16" s="67" t="s">
        <v>18</v>
      </c>
      <c r="B16" s="169">
        <v>900.41</v>
      </c>
      <c r="C16" s="169">
        <v>900</v>
      </c>
      <c r="D16" s="170">
        <v>900</v>
      </c>
    </row>
    <row r="17" spans="1:4" ht="20.100000000000001" customHeight="1">
      <c r="A17" s="67" t="s">
        <v>19</v>
      </c>
      <c r="B17" s="169">
        <v>12050.9</v>
      </c>
      <c r="C17" s="169">
        <v>11734</v>
      </c>
      <c r="D17" s="170">
        <v>11258.54</v>
      </c>
    </row>
    <row r="18" spans="1:4" ht="20.100000000000001" customHeight="1">
      <c r="A18" s="67" t="s">
        <v>10</v>
      </c>
      <c r="B18" s="169">
        <v>45338.46</v>
      </c>
      <c r="C18" s="169">
        <v>44338.35</v>
      </c>
      <c r="D18" s="170">
        <v>41880.97</v>
      </c>
    </row>
    <row r="19" spans="1:4" ht="20.100000000000001" customHeight="1">
      <c r="A19" s="67" t="s">
        <v>15</v>
      </c>
      <c r="B19" s="169">
        <v>87833.12</v>
      </c>
      <c r="C19" s="169">
        <v>83207.7</v>
      </c>
      <c r="D19" s="170">
        <v>83183.95</v>
      </c>
    </row>
    <row r="20" spans="1:4" ht="20.100000000000001" customHeight="1" thickBot="1">
      <c r="A20" s="68" t="s">
        <v>12</v>
      </c>
      <c r="B20" s="171">
        <v>37888.65</v>
      </c>
      <c r="C20" s="171">
        <v>24045.200000000001</v>
      </c>
      <c r="D20" s="172">
        <v>21345.34</v>
      </c>
    </row>
    <row r="21" spans="1:4" ht="20.100000000000001" customHeight="1" thickBot="1">
      <c r="A21" s="69" t="s">
        <v>3500</v>
      </c>
      <c r="B21" s="173">
        <v>47165.97</v>
      </c>
      <c r="C21" s="173">
        <v>47165.97</v>
      </c>
      <c r="D21" s="174">
        <v>47165.97</v>
      </c>
    </row>
    <row r="22" spans="1:4" ht="20.100000000000001" customHeight="1" thickBot="1">
      <c r="A22" s="70" t="s">
        <v>5</v>
      </c>
      <c r="B22" s="175">
        <f>SUM(B10:B21)</f>
        <v>257264.47999999998</v>
      </c>
      <c r="C22" s="176">
        <f>SUM(C10:C21)</f>
        <v>238048.22</v>
      </c>
      <c r="D22" s="177">
        <f>SUM(D10:D21)</f>
        <v>231229.99</v>
      </c>
    </row>
  </sheetData>
  <mergeCells count="3">
    <mergeCell ref="C1:D1"/>
    <mergeCell ref="A3:D3"/>
    <mergeCell ref="A5:D5"/>
  </mergeCells>
  <pageMargins left="0.70866141732283472" right="0.70866141732283472" top="0.78740157480314965" bottom="0.78740157480314965" header="0.31496062992125984" footer="0.31496062992125984"/>
  <pageSetup paperSize="9" orientation="portrait" useFirstPageNumber="1" r:id="rId1"/>
  <headerFooter>
    <oddFooter>&amp;C&amp;P&amp;Rtab. č. 14 - sumář kap.48 Dotační fond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opLeftCell="A4" workbookViewId="0">
      <selection activeCell="C11" sqref="C11"/>
    </sheetView>
  </sheetViews>
  <sheetFormatPr defaultRowHeight="15"/>
  <cols>
    <col min="1" max="1" width="8.28515625" customWidth="1"/>
    <col min="2" max="2" width="22.7109375" customWidth="1"/>
    <col min="3" max="3" width="26.85546875" customWidth="1"/>
    <col min="4" max="4" width="14.42578125" style="20" customWidth="1"/>
    <col min="5" max="5" width="14.42578125" style="37" customWidth="1"/>
  </cols>
  <sheetData>
    <row r="1" spans="1:5" s="50" customFormat="1" ht="22.9" customHeight="1">
      <c r="A1" s="200" t="s">
        <v>348</v>
      </c>
      <c r="B1" s="200"/>
      <c r="C1" s="200"/>
      <c r="D1" s="200"/>
      <c r="E1" s="200"/>
    </row>
    <row r="2" spans="1:5" s="50" customFormat="1" ht="22.9" customHeight="1">
      <c r="A2" s="200" t="s">
        <v>357</v>
      </c>
      <c r="B2" s="200"/>
      <c r="C2" s="200"/>
      <c r="D2" s="200"/>
      <c r="E2" s="200"/>
    </row>
    <row r="3" spans="1:5" s="50" customFormat="1" ht="22.9" customHeight="1">
      <c r="A3" s="201" t="s">
        <v>458</v>
      </c>
      <c r="B3" s="201"/>
      <c r="C3" s="201"/>
      <c r="D3" s="201"/>
      <c r="E3" s="201"/>
    </row>
    <row r="4" spans="1:5" s="50" customFormat="1" ht="22.9" customHeight="1">
      <c r="A4" s="200" t="s">
        <v>560</v>
      </c>
      <c r="B4" s="200"/>
      <c r="C4" s="200"/>
      <c r="D4" s="200"/>
      <c r="E4" s="200"/>
    </row>
    <row r="5" spans="1:5" s="50" customFormat="1" ht="22.9" customHeight="1">
      <c r="A5" s="200" t="s">
        <v>494</v>
      </c>
      <c r="B5" s="200"/>
      <c r="C5" s="200"/>
      <c r="D5" s="200"/>
      <c r="E5" s="200"/>
    </row>
    <row r="6" spans="1:5" s="50" customFormat="1" ht="22.9" customHeight="1">
      <c r="A6" s="200" t="s">
        <v>600</v>
      </c>
      <c r="B6" s="200"/>
      <c r="C6" s="200"/>
      <c r="D6" s="200"/>
      <c r="E6" s="200"/>
    </row>
    <row r="7" spans="1:5" s="50" customFormat="1" ht="22.9" customHeight="1">
      <c r="A7" s="200" t="s">
        <v>504</v>
      </c>
      <c r="B7" s="200"/>
      <c r="C7" s="200"/>
      <c r="D7" s="200"/>
      <c r="E7" s="200"/>
    </row>
    <row r="9" spans="1:5" ht="24">
      <c r="A9" s="114" t="s">
        <v>21</v>
      </c>
      <c r="B9" s="114" t="s">
        <v>1867</v>
      </c>
      <c r="C9" s="114" t="s">
        <v>22</v>
      </c>
      <c r="D9" s="117" t="s">
        <v>1510</v>
      </c>
      <c r="E9" s="157" t="s">
        <v>1485</v>
      </c>
    </row>
    <row r="10" spans="1:5" s="24" customFormat="1" ht="30.6" customHeight="1">
      <c r="A10" s="76" t="s">
        <v>349</v>
      </c>
      <c r="B10" s="76" t="s">
        <v>350</v>
      </c>
      <c r="C10" s="76" t="s">
        <v>351</v>
      </c>
      <c r="D10" s="106">
        <v>920000</v>
      </c>
      <c r="E10" s="106">
        <v>920000</v>
      </c>
    </row>
    <row r="11" spans="1:5" s="24" customFormat="1" ht="24" customHeight="1">
      <c r="A11" s="76" t="s">
        <v>352</v>
      </c>
      <c r="B11" s="76" t="s">
        <v>322</v>
      </c>
      <c r="C11" s="76" t="s">
        <v>353</v>
      </c>
      <c r="D11" s="106">
        <v>1000000</v>
      </c>
      <c r="E11" s="106">
        <v>1000000</v>
      </c>
    </row>
    <row r="12" spans="1:5" s="24" customFormat="1" ht="24">
      <c r="A12" s="76" t="s">
        <v>354</v>
      </c>
      <c r="B12" s="76" t="s">
        <v>355</v>
      </c>
      <c r="C12" s="76" t="s">
        <v>356</v>
      </c>
      <c r="D12" s="106">
        <v>1000000</v>
      </c>
      <c r="E12" s="106">
        <v>1000000</v>
      </c>
    </row>
    <row r="13" spans="1:5" ht="26.45" customHeight="1">
      <c r="A13" s="197" t="s">
        <v>1511</v>
      </c>
      <c r="B13" s="197"/>
      <c r="C13" s="197"/>
      <c r="D13" s="31">
        <f>SUM(D10:D12)</f>
        <v>2920000</v>
      </c>
      <c r="E13" s="31">
        <f>SUM(E10:E12)</f>
        <v>2920000</v>
      </c>
    </row>
    <row r="14" spans="1:5" s="24" customFormat="1" ht="24">
      <c r="A14" s="76" t="s">
        <v>358</v>
      </c>
      <c r="B14" s="73" t="s">
        <v>359</v>
      </c>
      <c r="C14" s="73" t="s">
        <v>360</v>
      </c>
      <c r="D14" s="84">
        <v>39000</v>
      </c>
      <c r="E14" s="84">
        <v>39000</v>
      </c>
    </row>
    <row r="15" spans="1:5" s="24" customFormat="1" ht="24">
      <c r="A15" s="76" t="s">
        <v>361</v>
      </c>
      <c r="B15" s="73" t="s">
        <v>362</v>
      </c>
      <c r="C15" s="73" t="s">
        <v>363</v>
      </c>
      <c r="D15" s="84">
        <v>42000</v>
      </c>
      <c r="E15" s="84">
        <v>42000</v>
      </c>
    </row>
    <row r="16" spans="1:5" s="24" customFormat="1" ht="24">
      <c r="A16" s="76" t="s">
        <v>364</v>
      </c>
      <c r="B16" s="73" t="s">
        <v>365</v>
      </c>
      <c r="C16" s="73" t="s">
        <v>366</v>
      </c>
      <c r="D16" s="84">
        <v>42000</v>
      </c>
      <c r="E16" s="84">
        <v>42000</v>
      </c>
    </row>
    <row r="17" spans="1:5" s="24" customFormat="1" ht="24">
      <c r="A17" s="76" t="s">
        <v>367</v>
      </c>
      <c r="B17" s="73" t="s">
        <v>368</v>
      </c>
      <c r="C17" s="73" t="s">
        <v>369</v>
      </c>
      <c r="D17" s="84">
        <v>44000</v>
      </c>
      <c r="E17" s="84">
        <v>44000</v>
      </c>
    </row>
    <row r="18" spans="1:5" s="24" customFormat="1" ht="24">
      <c r="A18" s="76" t="s">
        <v>370</v>
      </c>
      <c r="B18" s="73" t="s">
        <v>371</v>
      </c>
      <c r="C18" s="73" t="s">
        <v>372</v>
      </c>
      <c r="D18" s="84">
        <v>44000</v>
      </c>
      <c r="E18" s="84">
        <v>44000</v>
      </c>
    </row>
    <row r="19" spans="1:5" s="24" customFormat="1" ht="24">
      <c r="A19" s="76" t="s">
        <v>373</v>
      </c>
      <c r="B19" s="73" t="s">
        <v>374</v>
      </c>
      <c r="C19" s="73" t="s">
        <v>375</v>
      </c>
      <c r="D19" s="84">
        <v>43000</v>
      </c>
      <c r="E19" s="84">
        <v>43000</v>
      </c>
    </row>
    <row r="20" spans="1:5" s="24" customFormat="1" ht="24">
      <c r="A20" s="76" t="s">
        <v>376</v>
      </c>
      <c r="B20" s="73" t="s">
        <v>377</v>
      </c>
      <c r="C20" s="73" t="s">
        <v>378</v>
      </c>
      <c r="D20" s="84">
        <v>33000</v>
      </c>
      <c r="E20" s="84">
        <v>33000</v>
      </c>
    </row>
    <row r="21" spans="1:5" s="24" customFormat="1" ht="24">
      <c r="A21" s="76" t="s">
        <v>379</v>
      </c>
      <c r="B21" s="73" t="s">
        <v>380</v>
      </c>
      <c r="C21" s="73" t="s">
        <v>381</v>
      </c>
      <c r="D21" s="84">
        <v>44000</v>
      </c>
      <c r="E21" s="84">
        <v>44000</v>
      </c>
    </row>
    <row r="22" spans="1:5" s="24" customFormat="1" ht="24">
      <c r="A22" s="76" t="s">
        <v>382</v>
      </c>
      <c r="B22" s="73" t="s">
        <v>383</v>
      </c>
      <c r="C22" s="73" t="s">
        <v>384</v>
      </c>
      <c r="D22" s="84">
        <v>44000</v>
      </c>
      <c r="E22" s="84">
        <v>44000</v>
      </c>
    </row>
    <row r="23" spans="1:5" s="24" customFormat="1" ht="24">
      <c r="A23" s="76" t="s">
        <v>385</v>
      </c>
      <c r="B23" s="73" t="s">
        <v>386</v>
      </c>
      <c r="C23" s="73" t="s">
        <v>387</v>
      </c>
      <c r="D23" s="84">
        <v>41000</v>
      </c>
      <c r="E23" s="84">
        <v>41000</v>
      </c>
    </row>
    <row r="24" spans="1:5" s="24" customFormat="1" ht="24">
      <c r="A24" s="76" t="s">
        <v>388</v>
      </c>
      <c r="B24" s="73" t="s">
        <v>389</v>
      </c>
      <c r="C24" s="73" t="s">
        <v>390</v>
      </c>
      <c r="D24" s="84">
        <v>42000</v>
      </c>
      <c r="E24" s="84">
        <v>42000</v>
      </c>
    </row>
    <row r="25" spans="1:5" s="24" customFormat="1" ht="24">
      <c r="A25" s="76" t="s">
        <v>391</v>
      </c>
      <c r="B25" s="73" t="s">
        <v>392</v>
      </c>
      <c r="C25" s="73" t="s">
        <v>393</v>
      </c>
      <c r="D25" s="84">
        <v>33000</v>
      </c>
      <c r="E25" s="84">
        <v>33000</v>
      </c>
    </row>
    <row r="26" spans="1:5" s="24" customFormat="1" ht="24">
      <c r="A26" s="76" t="s">
        <v>394</v>
      </c>
      <c r="B26" s="73" t="s">
        <v>395</v>
      </c>
      <c r="C26" s="73" t="s">
        <v>396</v>
      </c>
      <c r="D26" s="84">
        <v>30000</v>
      </c>
      <c r="E26" s="84">
        <v>30000</v>
      </c>
    </row>
    <row r="27" spans="1:5" s="24" customFormat="1" ht="24">
      <c r="A27" s="76" t="s">
        <v>397</v>
      </c>
      <c r="B27" s="73" t="s">
        <v>398</v>
      </c>
      <c r="C27" s="73" t="s">
        <v>399</v>
      </c>
      <c r="D27" s="84">
        <v>44000</v>
      </c>
      <c r="E27" s="84">
        <v>44000</v>
      </c>
    </row>
    <row r="28" spans="1:5" s="24" customFormat="1" ht="24">
      <c r="A28" s="76" t="s">
        <v>400</v>
      </c>
      <c r="B28" s="73" t="s">
        <v>401</v>
      </c>
      <c r="C28" s="73" t="s">
        <v>402</v>
      </c>
      <c r="D28" s="84">
        <v>41000</v>
      </c>
      <c r="E28" s="84">
        <v>41000</v>
      </c>
    </row>
    <row r="29" spans="1:5" s="24" customFormat="1" ht="24">
      <c r="A29" s="76" t="s">
        <v>403</v>
      </c>
      <c r="B29" s="73" t="s">
        <v>404</v>
      </c>
      <c r="C29" s="73" t="s">
        <v>405</v>
      </c>
      <c r="D29" s="84">
        <v>44000</v>
      </c>
      <c r="E29" s="84">
        <v>44000</v>
      </c>
    </row>
    <row r="30" spans="1:5" s="24" customFormat="1" ht="24">
      <c r="A30" s="76" t="s">
        <v>406</v>
      </c>
      <c r="B30" s="73" t="s">
        <v>407</v>
      </c>
      <c r="C30" s="73" t="s">
        <v>408</v>
      </c>
      <c r="D30" s="84">
        <v>44000</v>
      </c>
      <c r="E30" s="84">
        <v>44000</v>
      </c>
    </row>
    <row r="31" spans="1:5" s="24" customFormat="1" ht="24">
      <c r="A31" s="76" t="s">
        <v>409</v>
      </c>
      <c r="B31" s="73" t="s">
        <v>410</v>
      </c>
      <c r="C31" s="73" t="s">
        <v>411</v>
      </c>
      <c r="D31" s="84">
        <v>36000</v>
      </c>
      <c r="E31" s="84">
        <v>36000</v>
      </c>
    </row>
    <row r="32" spans="1:5" s="24" customFormat="1" ht="24">
      <c r="A32" s="76" t="s">
        <v>412</v>
      </c>
      <c r="B32" s="73" t="s">
        <v>413</v>
      </c>
      <c r="C32" s="73" t="s">
        <v>414</v>
      </c>
      <c r="D32" s="84">
        <v>41000</v>
      </c>
      <c r="E32" s="84">
        <v>41000</v>
      </c>
    </row>
    <row r="33" spans="1:5" s="24" customFormat="1" ht="24">
      <c r="A33" s="76" t="s">
        <v>415</v>
      </c>
      <c r="B33" s="73" t="s">
        <v>416</v>
      </c>
      <c r="C33" s="73" t="s">
        <v>417</v>
      </c>
      <c r="D33" s="84">
        <v>37000</v>
      </c>
      <c r="E33" s="84">
        <v>37000</v>
      </c>
    </row>
    <row r="34" spans="1:5" s="24" customFormat="1" ht="24">
      <c r="A34" s="76" t="s">
        <v>418</v>
      </c>
      <c r="B34" s="73" t="s">
        <v>419</v>
      </c>
      <c r="C34" s="73" t="s">
        <v>420</v>
      </c>
      <c r="D34" s="84">
        <v>44000</v>
      </c>
      <c r="E34" s="84">
        <v>44000</v>
      </c>
    </row>
    <row r="35" spans="1:5" s="24" customFormat="1" ht="24">
      <c r="A35" s="76" t="s">
        <v>421</v>
      </c>
      <c r="B35" s="73" t="s">
        <v>422</v>
      </c>
      <c r="C35" s="73" t="s">
        <v>423</v>
      </c>
      <c r="D35" s="84">
        <v>44000</v>
      </c>
      <c r="E35" s="84">
        <v>44000</v>
      </c>
    </row>
    <row r="36" spans="1:5" s="24" customFormat="1" ht="24">
      <c r="A36" s="76" t="s">
        <v>424</v>
      </c>
      <c r="B36" s="73" t="s">
        <v>425</v>
      </c>
      <c r="C36" s="73" t="s">
        <v>426</v>
      </c>
      <c r="D36" s="84">
        <v>41000</v>
      </c>
      <c r="E36" s="84">
        <v>41000</v>
      </c>
    </row>
    <row r="37" spans="1:5" s="24" customFormat="1" ht="24">
      <c r="A37" s="76" t="s">
        <v>427</v>
      </c>
      <c r="B37" s="73" t="s">
        <v>24</v>
      </c>
      <c r="C37" s="73" t="s">
        <v>428</v>
      </c>
      <c r="D37" s="84">
        <v>44000</v>
      </c>
      <c r="E37" s="84">
        <v>44000</v>
      </c>
    </row>
    <row r="38" spans="1:5" s="24" customFormat="1" ht="24">
      <c r="A38" s="76" t="s">
        <v>429</v>
      </c>
      <c r="B38" s="73" t="s">
        <v>430</v>
      </c>
      <c r="C38" s="73" t="s">
        <v>431</v>
      </c>
      <c r="D38" s="84">
        <v>42000</v>
      </c>
      <c r="E38" s="84">
        <v>42000</v>
      </c>
    </row>
    <row r="39" spans="1:5" s="24" customFormat="1" ht="24">
      <c r="A39" s="76" t="s">
        <v>432</v>
      </c>
      <c r="B39" s="73" t="s">
        <v>433</v>
      </c>
      <c r="C39" s="73" t="s">
        <v>434</v>
      </c>
      <c r="D39" s="84">
        <v>42000</v>
      </c>
      <c r="E39" s="84">
        <v>42000</v>
      </c>
    </row>
    <row r="40" spans="1:5" s="24" customFormat="1" ht="24">
      <c r="A40" s="76" t="s">
        <v>435</v>
      </c>
      <c r="B40" s="73" t="s">
        <v>436</v>
      </c>
      <c r="C40" s="73" t="s">
        <v>437</v>
      </c>
      <c r="D40" s="84">
        <v>40000</v>
      </c>
      <c r="E40" s="84">
        <v>40000</v>
      </c>
    </row>
    <row r="41" spans="1:5" s="24" customFormat="1" ht="24">
      <c r="A41" s="76" t="s">
        <v>438</v>
      </c>
      <c r="B41" s="73" t="s">
        <v>439</v>
      </c>
      <c r="C41" s="73" t="s">
        <v>440</v>
      </c>
      <c r="D41" s="84">
        <v>42000</v>
      </c>
      <c r="E41" s="84">
        <v>42000</v>
      </c>
    </row>
    <row r="42" spans="1:5" s="24" customFormat="1" ht="24">
      <c r="A42" s="76" t="s">
        <v>441</v>
      </c>
      <c r="B42" s="73" t="s">
        <v>27</v>
      </c>
      <c r="C42" s="73" t="s">
        <v>442</v>
      </c>
      <c r="D42" s="84">
        <v>44000</v>
      </c>
      <c r="E42" s="84">
        <v>44000</v>
      </c>
    </row>
    <row r="43" spans="1:5" s="24" customFormat="1" ht="24">
      <c r="A43" s="76" t="s">
        <v>443</v>
      </c>
      <c r="B43" s="73" t="s">
        <v>444</v>
      </c>
      <c r="C43" s="73" t="s">
        <v>445</v>
      </c>
      <c r="D43" s="84">
        <v>44000</v>
      </c>
      <c r="E43" s="84">
        <v>44000</v>
      </c>
    </row>
    <row r="44" spans="1:5" s="24" customFormat="1" ht="24">
      <c r="A44" s="76" t="s">
        <v>446</v>
      </c>
      <c r="B44" s="73" t="s">
        <v>447</v>
      </c>
      <c r="C44" s="73" t="s">
        <v>448</v>
      </c>
      <c r="D44" s="84">
        <v>44000</v>
      </c>
      <c r="E44" s="84">
        <v>44000</v>
      </c>
    </row>
    <row r="45" spans="1:5" s="24" customFormat="1" ht="24">
      <c r="A45" s="76" t="s">
        <v>449</v>
      </c>
      <c r="B45" s="73" t="s">
        <v>450</v>
      </c>
      <c r="C45" s="73" t="s">
        <v>451</v>
      </c>
      <c r="D45" s="84">
        <v>40000</v>
      </c>
      <c r="E45" s="84">
        <v>40000</v>
      </c>
    </row>
    <row r="46" spans="1:5" s="24" customFormat="1" ht="24">
      <c r="A46" s="76" t="s">
        <v>452</v>
      </c>
      <c r="B46" s="73" t="s">
        <v>453</v>
      </c>
      <c r="C46" s="73" t="s">
        <v>454</v>
      </c>
      <c r="D46" s="84">
        <v>41000</v>
      </c>
      <c r="E46" s="84">
        <v>41000</v>
      </c>
    </row>
    <row r="47" spans="1:5" s="24" customFormat="1" ht="24">
      <c r="A47" s="76" t="s">
        <v>455</v>
      </c>
      <c r="B47" s="73" t="s">
        <v>456</v>
      </c>
      <c r="C47" s="73" t="s">
        <v>457</v>
      </c>
      <c r="D47" s="84">
        <v>37000</v>
      </c>
      <c r="E47" s="84">
        <v>37000</v>
      </c>
    </row>
    <row r="48" spans="1:5" ht="26.45" customHeight="1">
      <c r="A48" s="197" t="s">
        <v>1512</v>
      </c>
      <c r="B48" s="197"/>
      <c r="C48" s="197"/>
      <c r="D48" s="31">
        <f>SUM(D14:D47)</f>
        <v>1397000</v>
      </c>
      <c r="E48" s="31">
        <f>SUM(E14:E47)</f>
        <v>1397000</v>
      </c>
    </row>
    <row r="49" spans="1:5" ht="24">
      <c r="A49" s="25" t="s">
        <v>459</v>
      </c>
      <c r="B49" s="25" t="s">
        <v>460</v>
      </c>
      <c r="C49" s="25" t="s">
        <v>461</v>
      </c>
      <c r="D49" s="107">
        <v>58000</v>
      </c>
      <c r="E49" s="107">
        <v>58000</v>
      </c>
    </row>
    <row r="50" spans="1:5" ht="24">
      <c r="A50" s="25" t="s">
        <v>462</v>
      </c>
      <c r="B50" s="25" t="s">
        <v>463</v>
      </c>
      <c r="C50" s="25" t="s">
        <v>464</v>
      </c>
      <c r="D50" s="107">
        <v>67700</v>
      </c>
      <c r="E50" s="107">
        <v>0</v>
      </c>
    </row>
    <row r="51" spans="1:5" ht="24">
      <c r="A51" s="25" t="s">
        <v>465</v>
      </c>
      <c r="B51" s="25" t="s">
        <v>466</v>
      </c>
      <c r="C51" s="25" t="s">
        <v>467</v>
      </c>
      <c r="D51" s="107">
        <v>79800</v>
      </c>
      <c r="E51" s="107">
        <v>79800</v>
      </c>
    </row>
    <row r="52" spans="1:5" ht="24">
      <c r="A52" s="25" t="s">
        <v>468</v>
      </c>
      <c r="B52" s="25" t="s">
        <v>469</v>
      </c>
      <c r="C52" s="25" t="s">
        <v>470</v>
      </c>
      <c r="D52" s="107">
        <v>94300</v>
      </c>
      <c r="E52" s="107">
        <v>94300</v>
      </c>
    </row>
    <row r="53" spans="1:5" ht="24">
      <c r="A53" s="25" t="s">
        <v>471</v>
      </c>
      <c r="B53" s="25" t="s">
        <v>472</v>
      </c>
      <c r="C53" s="25" t="s">
        <v>473</v>
      </c>
      <c r="D53" s="107">
        <v>70000</v>
      </c>
      <c r="E53" s="107">
        <v>70000</v>
      </c>
    </row>
    <row r="54" spans="1:5" ht="24">
      <c r="A54" s="25" t="s">
        <v>474</v>
      </c>
      <c r="B54" s="25" t="s">
        <v>475</v>
      </c>
      <c r="C54" s="25" t="s">
        <v>476</v>
      </c>
      <c r="D54" s="107">
        <v>190000</v>
      </c>
      <c r="E54" s="107">
        <v>190000</v>
      </c>
    </row>
    <row r="55" spans="1:5" ht="24">
      <c r="A55" s="25" t="s">
        <v>477</v>
      </c>
      <c r="B55" s="25" t="s">
        <v>478</v>
      </c>
      <c r="C55" s="25" t="s">
        <v>479</v>
      </c>
      <c r="D55" s="107">
        <v>149900</v>
      </c>
      <c r="E55" s="107">
        <v>149900</v>
      </c>
    </row>
    <row r="56" spans="1:5" ht="24">
      <c r="A56" s="25" t="s">
        <v>480</v>
      </c>
      <c r="B56" s="25" t="s">
        <v>481</v>
      </c>
      <c r="C56" s="25" t="s">
        <v>482</v>
      </c>
      <c r="D56" s="107">
        <v>68700</v>
      </c>
      <c r="E56" s="107">
        <v>68700</v>
      </c>
    </row>
    <row r="57" spans="1:5" ht="24">
      <c r="A57" s="25" t="s">
        <v>483</v>
      </c>
      <c r="B57" s="25" t="s">
        <v>484</v>
      </c>
      <c r="C57" s="25" t="s">
        <v>485</v>
      </c>
      <c r="D57" s="107">
        <v>100000</v>
      </c>
      <c r="E57" s="107">
        <v>100000</v>
      </c>
    </row>
    <row r="58" spans="1:5" ht="24">
      <c r="A58" s="25" t="s">
        <v>486</v>
      </c>
      <c r="B58" s="25" t="s">
        <v>487</v>
      </c>
      <c r="C58" s="25" t="s">
        <v>488</v>
      </c>
      <c r="D58" s="107">
        <v>52000</v>
      </c>
      <c r="E58" s="107">
        <v>52000</v>
      </c>
    </row>
    <row r="59" spans="1:5" ht="24">
      <c r="A59" s="25" t="s">
        <v>489</v>
      </c>
      <c r="B59" s="25" t="s">
        <v>490</v>
      </c>
      <c r="C59" s="25" t="s">
        <v>491</v>
      </c>
      <c r="D59" s="107">
        <v>64000</v>
      </c>
      <c r="E59" s="107">
        <v>64000</v>
      </c>
    </row>
    <row r="60" spans="1:5" ht="24">
      <c r="A60" s="25" t="s">
        <v>492</v>
      </c>
      <c r="B60" s="25" t="s">
        <v>334</v>
      </c>
      <c r="C60" s="25" t="s">
        <v>493</v>
      </c>
      <c r="D60" s="107">
        <v>50000</v>
      </c>
      <c r="E60" s="107">
        <v>50000</v>
      </c>
    </row>
    <row r="61" spans="1:5" ht="26.45" customHeight="1">
      <c r="A61" s="197" t="s">
        <v>1513</v>
      </c>
      <c r="B61" s="197"/>
      <c r="C61" s="197"/>
      <c r="D61" s="31">
        <f>SUM(D49:D60)</f>
        <v>1044400</v>
      </c>
      <c r="E61" s="31">
        <f>SUM(E49:E60)</f>
        <v>976700</v>
      </c>
    </row>
    <row r="62" spans="1:5" s="24" customFormat="1" ht="24">
      <c r="A62" s="36" t="s">
        <v>561</v>
      </c>
      <c r="B62" s="36" t="s">
        <v>289</v>
      </c>
      <c r="C62" s="36" t="s">
        <v>562</v>
      </c>
      <c r="D62" s="109">
        <v>2848000</v>
      </c>
      <c r="E62" s="109">
        <v>2848000</v>
      </c>
    </row>
    <row r="63" spans="1:5" s="24" customFormat="1" ht="24">
      <c r="A63" s="36" t="s">
        <v>563</v>
      </c>
      <c r="B63" s="36" t="s">
        <v>289</v>
      </c>
      <c r="C63" s="36" t="s">
        <v>564</v>
      </c>
      <c r="D63" s="109">
        <v>239000</v>
      </c>
      <c r="E63" s="109">
        <v>239000</v>
      </c>
    </row>
    <row r="64" spans="1:5" s="24" customFormat="1" ht="50.25" customHeight="1">
      <c r="A64" s="36" t="s">
        <v>565</v>
      </c>
      <c r="B64" s="36" t="s">
        <v>37</v>
      </c>
      <c r="C64" s="36" t="s">
        <v>566</v>
      </c>
      <c r="D64" s="109">
        <v>565000</v>
      </c>
      <c r="E64" s="109">
        <v>565000</v>
      </c>
    </row>
    <row r="65" spans="1:5" s="24" customFormat="1" ht="24">
      <c r="A65" s="36" t="s">
        <v>567</v>
      </c>
      <c r="B65" s="36" t="s">
        <v>374</v>
      </c>
      <c r="C65" s="36" t="s">
        <v>568</v>
      </c>
      <c r="D65" s="109">
        <v>136000</v>
      </c>
      <c r="E65" s="109">
        <v>136000</v>
      </c>
    </row>
    <row r="66" spans="1:5" s="24" customFormat="1" ht="24">
      <c r="A66" s="36" t="s">
        <v>569</v>
      </c>
      <c r="B66" s="36" t="s">
        <v>44</v>
      </c>
      <c r="C66" s="36" t="s">
        <v>570</v>
      </c>
      <c r="D66" s="109">
        <v>3944000</v>
      </c>
      <c r="E66" s="109">
        <v>3944000</v>
      </c>
    </row>
    <row r="67" spans="1:5" s="24" customFormat="1" ht="24">
      <c r="A67" s="36" t="s">
        <v>571</v>
      </c>
      <c r="B67" s="36" t="s">
        <v>572</v>
      </c>
      <c r="C67" s="36" t="s">
        <v>573</v>
      </c>
      <c r="D67" s="109">
        <v>482000</v>
      </c>
      <c r="E67" s="109">
        <v>482000</v>
      </c>
    </row>
    <row r="68" spans="1:5" s="24" customFormat="1" ht="24">
      <c r="A68" s="36" t="s">
        <v>574</v>
      </c>
      <c r="B68" s="36" t="s">
        <v>575</v>
      </c>
      <c r="C68" s="36" t="s">
        <v>576</v>
      </c>
      <c r="D68" s="109">
        <v>1154000</v>
      </c>
      <c r="E68" s="109">
        <v>1154000</v>
      </c>
    </row>
    <row r="69" spans="1:5" s="24" customFormat="1" ht="24">
      <c r="A69" s="36" t="s">
        <v>577</v>
      </c>
      <c r="B69" s="36" t="s">
        <v>578</v>
      </c>
      <c r="C69" s="36" t="s">
        <v>579</v>
      </c>
      <c r="D69" s="109">
        <v>863000</v>
      </c>
      <c r="E69" s="109">
        <v>863000</v>
      </c>
    </row>
    <row r="70" spans="1:5" s="24" customFormat="1" ht="24">
      <c r="A70" s="36" t="s">
        <v>580</v>
      </c>
      <c r="B70" s="36" t="s">
        <v>43</v>
      </c>
      <c r="C70" s="36" t="s">
        <v>581</v>
      </c>
      <c r="D70" s="109">
        <v>677000</v>
      </c>
      <c r="E70" s="109">
        <v>677000</v>
      </c>
    </row>
    <row r="71" spans="1:5" s="24" customFormat="1" ht="24">
      <c r="A71" s="36" t="s">
        <v>582</v>
      </c>
      <c r="B71" s="36" t="s">
        <v>43</v>
      </c>
      <c r="C71" s="36" t="s">
        <v>583</v>
      </c>
      <c r="D71" s="109">
        <v>521000</v>
      </c>
      <c r="E71" s="109">
        <v>521000</v>
      </c>
    </row>
    <row r="72" spans="1:5" s="24" customFormat="1" ht="24">
      <c r="A72" s="36" t="s">
        <v>584</v>
      </c>
      <c r="B72" s="36" t="s">
        <v>28</v>
      </c>
      <c r="C72" s="36" t="s">
        <v>585</v>
      </c>
      <c r="D72" s="109">
        <v>1108000</v>
      </c>
      <c r="E72" s="109">
        <v>1108000</v>
      </c>
    </row>
    <row r="73" spans="1:5" s="24" customFormat="1" ht="36">
      <c r="A73" s="36" t="s">
        <v>586</v>
      </c>
      <c r="B73" s="36" t="s">
        <v>587</v>
      </c>
      <c r="C73" s="36" t="s">
        <v>588</v>
      </c>
      <c r="D73" s="109">
        <v>133000</v>
      </c>
      <c r="E73" s="109">
        <v>133000</v>
      </c>
    </row>
    <row r="74" spans="1:5" s="24" customFormat="1" ht="36">
      <c r="A74" s="36" t="s">
        <v>589</v>
      </c>
      <c r="B74" s="36" t="s">
        <v>590</v>
      </c>
      <c r="C74" s="36" t="s">
        <v>591</v>
      </c>
      <c r="D74" s="109">
        <v>380000</v>
      </c>
      <c r="E74" s="109">
        <v>380000</v>
      </c>
    </row>
    <row r="75" spans="1:5" s="24" customFormat="1" ht="24">
      <c r="A75" s="36" t="s">
        <v>592</v>
      </c>
      <c r="B75" s="36" t="s">
        <v>36</v>
      </c>
      <c r="C75" s="36" t="s">
        <v>593</v>
      </c>
      <c r="D75" s="109">
        <v>1902000</v>
      </c>
      <c r="E75" s="109">
        <v>1902000</v>
      </c>
    </row>
    <row r="76" spans="1:5" s="24" customFormat="1" ht="36">
      <c r="A76" s="36" t="s">
        <v>594</v>
      </c>
      <c r="B76" s="36" t="s">
        <v>595</v>
      </c>
      <c r="C76" s="36" t="s">
        <v>596</v>
      </c>
      <c r="D76" s="109">
        <v>515000</v>
      </c>
      <c r="E76" s="109">
        <v>515000</v>
      </c>
    </row>
    <row r="77" spans="1:5" s="24" customFormat="1" ht="24">
      <c r="A77" s="36" t="s">
        <v>597</v>
      </c>
      <c r="B77" s="36" t="s">
        <v>598</v>
      </c>
      <c r="C77" s="36" t="s">
        <v>599</v>
      </c>
      <c r="D77" s="109">
        <v>3802000</v>
      </c>
      <c r="E77" s="109">
        <v>3802000</v>
      </c>
    </row>
    <row r="78" spans="1:5" ht="22.9" customHeight="1">
      <c r="A78" s="197" t="s">
        <v>1514</v>
      </c>
      <c r="B78" s="197"/>
      <c r="C78" s="197"/>
      <c r="D78" s="31">
        <f>SUM(D62:D77)</f>
        <v>19269000</v>
      </c>
      <c r="E78" s="31">
        <f>SUM(E62:E77)</f>
        <v>19269000</v>
      </c>
    </row>
    <row r="79" spans="1:5" s="24" customFormat="1" ht="24">
      <c r="A79" s="25" t="s">
        <v>495</v>
      </c>
      <c r="B79" s="25" t="s">
        <v>54</v>
      </c>
      <c r="C79" s="25" t="s">
        <v>496</v>
      </c>
      <c r="D79" s="107">
        <v>125000</v>
      </c>
      <c r="E79" s="107">
        <f>125000-947.96</f>
        <v>124052.04</v>
      </c>
    </row>
    <row r="80" spans="1:5" s="24" customFormat="1" ht="24">
      <c r="A80" s="25" t="s">
        <v>497</v>
      </c>
      <c r="B80" s="25" t="s">
        <v>27</v>
      </c>
      <c r="C80" s="25" t="s">
        <v>498</v>
      </c>
      <c r="D80" s="107">
        <v>174000</v>
      </c>
      <c r="E80" s="107">
        <f>174000-530.77</f>
        <v>173469.23</v>
      </c>
    </row>
    <row r="81" spans="1:5" s="24" customFormat="1" ht="24">
      <c r="A81" s="25" t="s">
        <v>499</v>
      </c>
      <c r="B81" s="25" t="s">
        <v>416</v>
      </c>
      <c r="C81" s="25" t="s">
        <v>500</v>
      </c>
      <c r="D81" s="107">
        <v>64000</v>
      </c>
      <c r="E81" s="107">
        <v>64000</v>
      </c>
    </row>
    <row r="82" spans="1:5" s="24" customFormat="1" ht="36">
      <c r="A82" s="25" t="s">
        <v>501</v>
      </c>
      <c r="B82" s="25" t="s">
        <v>502</v>
      </c>
      <c r="C82" s="25" t="s">
        <v>503</v>
      </c>
      <c r="D82" s="107">
        <v>137000</v>
      </c>
      <c r="E82" s="107">
        <v>137000</v>
      </c>
    </row>
    <row r="83" spans="1:5" ht="22.9" customHeight="1">
      <c r="A83" s="197" t="s">
        <v>1515</v>
      </c>
      <c r="B83" s="197"/>
      <c r="C83" s="197"/>
      <c r="D83" s="31">
        <f>SUM(D79:D82)</f>
        <v>500000</v>
      </c>
      <c r="E83" s="31">
        <f>SUM(E79:E82)</f>
        <v>498521.27</v>
      </c>
    </row>
    <row r="84" spans="1:5" s="24" customFormat="1" ht="24">
      <c r="A84" s="73" t="s">
        <v>601</v>
      </c>
      <c r="B84" s="74" t="s">
        <v>602</v>
      </c>
      <c r="C84" s="75" t="s">
        <v>603</v>
      </c>
      <c r="D84" s="110">
        <v>300000</v>
      </c>
      <c r="E84" s="110">
        <v>300000</v>
      </c>
    </row>
    <row r="85" spans="1:5" s="24" customFormat="1" ht="24">
      <c r="A85" s="73" t="s">
        <v>604</v>
      </c>
      <c r="B85" s="74" t="s">
        <v>605</v>
      </c>
      <c r="C85" s="75" t="s">
        <v>606</v>
      </c>
      <c r="D85" s="110">
        <v>300000</v>
      </c>
      <c r="E85" s="110">
        <v>300000</v>
      </c>
    </row>
    <row r="86" spans="1:5" s="24" customFormat="1" ht="36">
      <c r="A86" s="73" t="s">
        <v>607</v>
      </c>
      <c r="B86" s="74" t="s">
        <v>608</v>
      </c>
      <c r="C86" s="75" t="s">
        <v>609</v>
      </c>
      <c r="D86" s="110">
        <v>300000</v>
      </c>
      <c r="E86" s="110">
        <v>300000</v>
      </c>
    </row>
    <row r="87" spans="1:5" s="24" customFormat="1" ht="24">
      <c r="A87" s="73" t="s">
        <v>610</v>
      </c>
      <c r="B87" s="74" t="s">
        <v>513</v>
      </c>
      <c r="C87" s="75" t="s">
        <v>611</v>
      </c>
      <c r="D87" s="110">
        <v>1952000</v>
      </c>
      <c r="E87" s="110">
        <v>1952000</v>
      </c>
    </row>
    <row r="88" spans="1:5" s="24" customFormat="1" ht="24">
      <c r="A88" s="73" t="s">
        <v>612</v>
      </c>
      <c r="B88" s="74" t="s">
        <v>44</v>
      </c>
      <c r="C88" s="75" t="s">
        <v>613</v>
      </c>
      <c r="D88" s="110">
        <v>300000</v>
      </c>
      <c r="E88" s="110">
        <v>300000</v>
      </c>
    </row>
    <row r="89" spans="1:5" s="24" customFormat="1" ht="24">
      <c r="A89" s="73" t="s">
        <v>614</v>
      </c>
      <c r="B89" s="74" t="s">
        <v>615</v>
      </c>
      <c r="C89" s="75" t="s">
        <v>616</v>
      </c>
      <c r="D89" s="110">
        <v>300000</v>
      </c>
      <c r="E89" s="110">
        <v>300000</v>
      </c>
    </row>
    <row r="90" spans="1:5" s="24" customFormat="1" ht="24">
      <c r="A90" s="73" t="s">
        <v>617</v>
      </c>
      <c r="B90" s="74" t="s">
        <v>618</v>
      </c>
      <c r="C90" s="75" t="s">
        <v>619</v>
      </c>
      <c r="D90" s="110">
        <v>300000</v>
      </c>
      <c r="E90" s="110">
        <v>300000</v>
      </c>
    </row>
    <row r="91" spans="1:5" s="24" customFormat="1" ht="24">
      <c r="A91" s="73" t="s">
        <v>620</v>
      </c>
      <c r="B91" s="74" t="s">
        <v>621</v>
      </c>
      <c r="C91" s="75" t="s">
        <v>622</v>
      </c>
      <c r="D91" s="110">
        <v>300000</v>
      </c>
      <c r="E91" s="110">
        <f>300000-1446.3</f>
        <v>298553.7</v>
      </c>
    </row>
    <row r="92" spans="1:5" s="24" customFormat="1" ht="36">
      <c r="A92" s="73" t="s">
        <v>623</v>
      </c>
      <c r="B92" s="74" t="s">
        <v>214</v>
      </c>
      <c r="C92" s="75" t="s">
        <v>624</v>
      </c>
      <c r="D92" s="110">
        <v>300000</v>
      </c>
      <c r="E92" s="110">
        <v>300000</v>
      </c>
    </row>
    <row r="93" spans="1:5" s="24" customFormat="1" ht="24">
      <c r="A93" s="73" t="s">
        <v>625</v>
      </c>
      <c r="B93" s="74" t="s">
        <v>626</v>
      </c>
      <c r="C93" s="75" t="s">
        <v>627</v>
      </c>
      <c r="D93" s="110">
        <v>300000</v>
      </c>
      <c r="E93" s="110">
        <v>300000</v>
      </c>
    </row>
    <row r="94" spans="1:5" s="24" customFormat="1" ht="24">
      <c r="A94" s="73" t="s">
        <v>628</v>
      </c>
      <c r="B94" s="74" t="s">
        <v>629</v>
      </c>
      <c r="C94" s="75" t="s">
        <v>630</v>
      </c>
      <c r="D94" s="110">
        <v>300000</v>
      </c>
      <c r="E94" s="110">
        <v>300000</v>
      </c>
    </row>
    <row r="95" spans="1:5" s="24" customFormat="1" ht="24">
      <c r="A95" s="73" t="s">
        <v>631</v>
      </c>
      <c r="B95" s="74" t="s">
        <v>632</v>
      </c>
      <c r="C95" s="75" t="s">
        <v>633</v>
      </c>
      <c r="D95" s="110">
        <v>300000</v>
      </c>
      <c r="E95" s="110">
        <v>300000</v>
      </c>
    </row>
    <row r="96" spans="1:5" s="24" customFormat="1" ht="36">
      <c r="A96" s="73" t="s">
        <v>634</v>
      </c>
      <c r="B96" s="74" t="s">
        <v>635</v>
      </c>
      <c r="C96" s="75" t="s">
        <v>636</v>
      </c>
      <c r="D96" s="110">
        <v>300000</v>
      </c>
      <c r="E96" s="110">
        <v>300000</v>
      </c>
    </row>
    <row r="97" spans="1:5" s="24" customFormat="1" ht="24">
      <c r="A97" s="73" t="s">
        <v>637</v>
      </c>
      <c r="B97" s="74" t="s">
        <v>638</v>
      </c>
      <c r="C97" s="75" t="s">
        <v>639</v>
      </c>
      <c r="D97" s="110">
        <v>300000</v>
      </c>
      <c r="E97" s="110">
        <v>300000</v>
      </c>
    </row>
    <row r="98" spans="1:5" s="24" customFormat="1" ht="24">
      <c r="A98" s="73" t="s">
        <v>640</v>
      </c>
      <c r="B98" s="74" t="s">
        <v>638</v>
      </c>
      <c r="C98" s="75" t="s">
        <v>641</v>
      </c>
      <c r="D98" s="110">
        <v>725000</v>
      </c>
      <c r="E98" s="110">
        <v>725000</v>
      </c>
    </row>
    <row r="99" spans="1:5" s="24" customFormat="1" ht="36">
      <c r="A99" s="73" t="s">
        <v>642</v>
      </c>
      <c r="B99" s="74" t="s">
        <v>643</v>
      </c>
      <c r="C99" s="75" t="s">
        <v>609</v>
      </c>
      <c r="D99" s="110">
        <v>150000</v>
      </c>
      <c r="E99" s="110">
        <v>150000</v>
      </c>
    </row>
    <row r="100" spans="1:5" s="24" customFormat="1" ht="24">
      <c r="A100" s="73" t="s">
        <v>644</v>
      </c>
      <c r="B100" s="74" t="s">
        <v>645</v>
      </c>
      <c r="C100" s="75" t="s">
        <v>646</v>
      </c>
      <c r="D100" s="110">
        <v>300000</v>
      </c>
      <c r="E100" s="110">
        <v>300000</v>
      </c>
    </row>
    <row r="101" spans="1:5" s="24" customFormat="1" ht="24">
      <c r="A101" s="73" t="s">
        <v>647</v>
      </c>
      <c r="B101" s="74" t="s">
        <v>648</v>
      </c>
      <c r="C101" s="75" t="s">
        <v>649</v>
      </c>
      <c r="D101" s="110">
        <v>1804000</v>
      </c>
      <c r="E101" s="110">
        <v>1804000</v>
      </c>
    </row>
    <row r="102" spans="1:5" s="24" customFormat="1" ht="24">
      <c r="A102" s="73" t="s">
        <v>650</v>
      </c>
      <c r="B102" s="74" t="s">
        <v>143</v>
      </c>
      <c r="C102" s="75" t="s">
        <v>651</v>
      </c>
      <c r="D102" s="110">
        <v>3000000</v>
      </c>
      <c r="E102" s="110">
        <v>3000000</v>
      </c>
    </row>
    <row r="103" spans="1:5" s="24" customFormat="1" ht="24">
      <c r="A103" s="73" t="s">
        <v>652</v>
      </c>
      <c r="B103" s="74" t="s">
        <v>653</v>
      </c>
      <c r="C103" s="75" t="s">
        <v>654</v>
      </c>
      <c r="D103" s="110">
        <v>300000</v>
      </c>
      <c r="E103" s="110">
        <v>300000</v>
      </c>
    </row>
    <row r="104" spans="1:5" s="24" customFormat="1" ht="24">
      <c r="A104" s="73" t="s">
        <v>655</v>
      </c>
      <c r="B104" s="74" t="s">
        <v>656</v>
      </c>
      <c r="C104" s="75" t="s">
        <v>657</v>
      </c>
      <c r="D104" s="110">
        <v>300000</v>
      </c>
      <c r="E104" s="110">
        <v>300000</v>
      </c>
    </row>
    <row r="105" spans="1:5" ht="22.9" customHeight="1">
      <c r="A105" s="197" t="s">
        <v>1516</v>
      </c>
      <c r="B105" s="197"/>
      <c r="C105" s="197"/>
      <c r="D105" s="31">
        <f>SUM(D84:D104)</f>
        <v>12431000</v>
      </c>
      <c r="E105" s="31">
        <f>SUM(E84:E104)</f>
        <v>12429553.699999999</v>
      </c>
    </row>
    <row r="106" spans="1:5" s="24" customFormat="1" ht="24">
      <c r="A106" s="25" t="s">
        <v>505</v>
      </c>
      <c r="B106" s="25" t="s">
        <v>506</v>
      </c>
      <c r="C106" s="25" t="s">
        <v>507</v>
      </c>
      <c r="D106" s="108">
        <v>20000</v>
      </c>
      <c r="E106" s="108">
        <v>20000</v>
      </c>
    </row>
    <row r="107" spans="1:5" s="24" customFormat="1" ht="48">
      <c r="A107" s="25" t="s">
        <v>508</v>
      </c>
      <c r="B107" s="25" t="s">
        <v>44</v>
      </c>
      <c r="C107" s="25" t="s">
        <v>509</v>
      </c>
      <c r="D107" s="108">
        <v>10000</v>
      </c>
      <c r="E107" s="108">
        <v>10000</v>
      </c>
    </row>
    <row r="108" spans="1:5" s="24" customFormat="1" ht="24">
      <c r="A108" s="25" t="s">
        <v>510</v>
      </c>
      <c r="B108" s="25" t="s">
        <v>350</v>
      </c>
      <c r="C108" s="25" t="s">
        <v>511</v>
      </c>
      <c r="D108" s="108">
        <v>20000</v>
      </c>
      <c r="E108" s="108">
        <v>20000</v>
      </c>
    </row>
    <row r="109" spans="1:5" s="24" customFormat="1" ht="24">
      <c r="A109" s="25" t="s">
        <v>512</v>
      </c>
      <c r="B109" s="25" t="s">
        <v>513</v>
      </c>
      <c r="C109" s="25" t="s">
        <v>514</v>
      </c>
      <c r="D109" s="108">
        <v>10000</v>
      </c>
      <c r="E109" s="108">
        <v>10000</v>
      </c>
    </row>
    <row r="110" spans="1:5" s="24" customFormat="1" ht="36">
      <c r="A110" s="25" t="s">
        <v>515</v>
      </c>
      <c r="B110" s="25" t="s">
        <v>516</v>
      </c>
      <c r="C110" s="25" t="s">
        <v>517</v>
      </c>
      <c r="D110" s="108">
        <v>10000</v>
      </c>
      <c r="E110" s="108">
        <f>10000-632</f>
        <v>9368</v>
      </c>
    </row>
    <row r="111" spans="1:5" s="24" customFormat="1" ht="24">
      <c r="A111" s="25" t="s">
        <v>518</v>
      </c>
      <c r="B111" s="25" t="s">
        <v>40</v>
      </c>
      <c r="C111" s="25" t="s">
        <v>519</v>
      </c>
      <c r="D111" s="108">
        <v>20000</v>
      </c>
      <c r="E111" s="108">
        <v>20000</v>
      </c>
    </row>
    <row r="112" spans="1:5" s="24" customFormat="1" ht="36">
      <c r="A112" s="25" t="s">
        <v>520</v>
      </c>
      <c r="B112" s="25" t="s">
        <v>31</v>
      </c>
      <c r="C112" s="25" t="s">
        <v>521</v>
      </c>
      <c r="D112" s="108">
        <v>10000</v>
      </c>
      <c r="E112" s="108">
        <v>10000</v>
      </c>
    </row>
    <row r="113" spans="1:5" s="24" customFormat="1" ht="36">
      <c r="A113" s="25" t="s">
        <v>522</v>
      </c>
      <c r="B113" s="25" t="s">
        <v>37</v>
      </c>
      <c r="C113" s="25" t="s">
        <v>523</v>
      </c>
      <c r="D113" s="108">
        <v>20000</v>
      </c>
      <c r="E113" s="108">
        <v>20000</v>
      </c>
    </row>
    <row r="114" spans="1:5" s="24" customFormat="1" ht="24">
      <c r="A114" s="25" t="s">
        <v>524</v>
      </c>
      <c r="B114" s="25" t="s">
        <v>525</v>
      </c>
      <c r="C114" s="25" t="s">
        <v>526</v>
      </c>
      <c r="D114" s="108">
        <v>20000</v>
      </c>
      <c r="E114" s="108">
        <v>20000</v>
      </c>
    </row>
    <row r="115" spans="1:5" s="24" customFormat="1" ht="24">
      <c r="A115" s="25" t="s">
        <v>527</v>
      </c>
      <c r="B115" s="25" t="s">
        <v>528</v>
      </c>
      <c r="C115" s="25" t="s">
        <v>529</v>
      </c>
      <c r="D115" s="108">
        <v>20000</v>
      </c>
      <c r="E115" s="108">
        <f>20000-2351</f>
        <v>17649</v>
      </c>
    </row>
    <row r="116" spans="1:5" s="24" customFormat="1" ht="24">
      <c r="A116" s="25" t="s">
        <v>530</v>
      </c>
      <c r="B116" s="25" t="s">
        <v>52</v>
      </c>
      <c r="C116" s="25" t="s">
        <v>531</v>
      </c>
      <c r="D116" s="108">
        <v>19950</v>
      </c>
      <c r="E116" s="108">
        <v>19950</v>
      </c>
    </row>
    <row r="117" spans="1:5" s="24" customFormat="1" ht="24">
      <c r="A117" s="25" t="s">
        <v>532</v>
      </c>
      <c r="B117" s="25" t="s">
        <v>39</v>
      </c>
      <c r="C117" s="25" t="s">
        <v>533</v>
      </c>
      <c r="D117" s="108">
        <v>20000</v>
      </c>
      <c r="E117" s="108">
        <v>20000</v>
      </c>
    </row>
    <row r="118" spans="1:5" s="24" customFormat="1" ht="24">
      <c r="A118" s="25" t="s">
        <v>534</v>
      </c>
      <c r="B118" s="25" t="s">
        <v>535</v>
      </c>
      <c r="C118" s="25" t="s">
        <v>536</v>
      </c>
      <c r="D118" s="108">
        <v>20000</v>
      </c>
      <c r="E118" s="108">
        <v>20000</v>
      </c>
    </row>
    <row r="119" spans="1:5" s="24" customFormat="1" ht="36">
      <c r="A119" s="25" t="s">
        <v>537</v>
      </c>
      <c r="B119" s="25" t="s">
        <v>538</v>
      </c>
      <c r="C119" s="25" t="s">
        <v>539</v>
      </c>
      <c r="D119" s="108">
        <v>20000</v>
      </c>
      <c r="E119" s="108">
        <v>20000</v>
      </c>
    </row>
    <row r="120" spans="1:5" s="24" customFormat="1" ht="24">
      <c r="A120" s="25" t="s">
        <v>540</v>
      </c>
      <c r="B120" s="25" t="s">
        <v>541</v>
      </c>
      <c r="C120" s="25" t="s">
        <v>542</v>
      </c>
      <c r="D120" s="108">
        <v>10000</v>
      </c>
      <c r="E120" s="108">
        <v>10000</v>
      </c>
    </row>
    <row r="121" spans="1:5" s="24" customFormat="1" ht="24">
      <c r="A121" s="25" t="s">
        <v>543</v>
      </c>
      <c r="B121" s="25" t="s">
        <v>544</v>
      </c>
      <c r="C121" s="25" t="s">
        <v>545</v>
      </c>
      <c r="D121" s="108">
        <v>10000</v>
      </c>
      <c r="E121" s="108">
        <v>10000</v>
      </c>
    </row>
    <row r="122" spans="1:5" s="24" customFormat="1" ht="24">
      <c r="A122" s="25" t="s">
        <v>546</v>
      </c>
      <c r="B122" s="25" t="s">
        <v>547</v>
      </c>
      <c r="C122" s="25" t="s">
        <v>548</v>
      </c>
      <c r="D122" s="108">
        <v>20000</v>
      </c>
      <c r="E122" s="108">
        <v>20000</v>
      </c>
    </row>
    <row r="123" spans="1:5" s="24" customFormat="1" ht="24">
      <c r="A123" s="25" t="s">
        <v>549</v>
      </c>
      <c r="B123" s="25" t="s">
        <v>550</v>
      </c>
      <c r="C123" s="25" t="s">
        <v>551</v>
      </c>
      <c r="D123" s="108">
        <v>10000</v>
      </c>
      <c r="E123" s="108">
        <v>10000</v>
      </c>
    </row>
    <row r="124" spans="1:5" s="24" customFormat="1" ht="36">
      <c r="A124" s="25" t="s">
        <v>552</v>
      </c>
      <c r="B124" s="25" t="s">
        <v>553</v>
      </c>
      <c r="C124" s="25" t="s">
        <v>554</v>
      </c>
      <c r="D124" s="108">
        <v>20000</v>
      </c>
      <c r="E124" s="108">
        <v>20000</v>
      </c>
    </row>
    <row r="125" spans="1:5" s="24" customFormat="1" ht="24">
      <c r="A125" s="25" t="s">
        <v>555</v>
      </c>
      <c r="B125" s="25" t="s">
        <v>556</v>
      </c>
      <c r="C125" s="25" t="s">
        <v>557</v>
      </c>
      <c r="D125" s="108">
        <v>20000</v>
      </c>
      <c r="E125" s="108">
        <v>20000</v>
      </c>
    </row>
    <row r="126" spans="1:5" s="24" customFormat="1" ht="24">
      <c r="A126" s="25" t="s">
        <v>558</v>
      </c>
      <c r="B126" s="25" t="s">
        <v>143</v>
      </c>
      <c r="C126" s="25" t="s">
        <v>559</v>
      </c>
      <c r="D126" s="108">
        <v>20000</v>
      </c>
      <c r="E126" s="108">
        <v>20000</v>
      </c>
    </row>
    <row r="127" spans="1:5" ht="22.9" customHeight="1">
      <c r="A127" s="197" t="s">
        <v>1517</v>
      </c>
      <c r="B127" s="197"/>
      <c r="C127" s="197"/>
      <c r="D127" s="31">
        <f>SUM(D106:D126)</f>
        <v>349950</v>
      </c>
      <c r="E127" s="31">
        <f>SUM(E106:E126)</f>
        <v>346967</v>
      </c>
    </row>
    <row r="129" spans="1:5" s="24" customFormat="1" ht="36">
      <c r="A129" s="25" t="s">
        <v>1520</v>
      </c>
      <c r="B129" s="25" t="s">
        <v>1524</v>
      </c>
      <c r="C129" s="25" t="s">
        <v>1876</v>
      </c>
      <c r="D129" s="108">
        <v>308000</v>
      </c>
      <c r="E129" s="108">
        <v>308000</v>
      </c>
    </row>
    <row r="130" spans="1:5" s="24" customFormat="1" ht="36">
      <c r="A130" s="25" t="s">
        <v>1521</v>
      </c>
      <c r="B130" s="25" t="s">
        <v>1525</v>
      </c>
      <c r="C130" s="25" t="s">
        <v>1877</v>
      </c>
      <c r="D130" s="108">
        <v>1777000</v>
      </c>
      <c r="E130" s="108">
        <v>0</v>
      </c>
    </row>
    <row r="131" spans="1:5" s="24" customFormat="1" ht="24">
      <c r="A131" s="25" t="s">
        <v>1522</v>
      </c>
      <c r="B131" s="25" t="s">
        <v>1526</v>
      </c>
      <c r="C131" s="25" t="s">
        <v>1878</v>
      </c>
      <c r="D131" s="108">
        <v>137000</v>
      </c>
      <c r="E131" s="108">
        <v>0</v>
      </c>
    </row>
    <row r="132" spans="1:5" s="24" customFormat="1" ht="48">
      <c r="A132" s="25" t="s">
        <v>1523</v>
      </c>
      <c r="B132" s="25" t="s">
        <v>1527</v>
      </c>
      <c r="C132" s="25" t="s">
        <v>1879</v>
      </c>
      <c r="D132" s="108">
        <v>691000</v>
      </c>
      <c r="E132" s="108">
        <v>691000</v>
      </c>
    </row>
    <row r="133" spans="1:5" s="24" customFormat="1" ht="24">
      <c r="A133" s="25" t="s">
        <v>1519</v>
      </c>
      <c r="B133" s="25" t="s">
        <v>1528</v>
      </c>
      <c r="C133" s="25" t="s">
        <v>1880</v>
      </c>
      <c r="D133" s="108">
        <v>1624000</v>
      </c>
      <c r="E133" s="108">
        <f>1624000-230706</f>
        <v>1393294</v>
      </c>
    </row>
    <row r="134" spans="1:5" s="24" customFormat="1" ht="27" customHeight="1">
      <c r="A134" s="25" t="s">
        <v>1518</v>
      </c>
      <c r="B134" s="25" t="s">
        <v>24</v>
      </c>
      <c r="C134" s="25" t="s">
        <v>1881</v>
      </c>
      <c r="D134" s="108">
        <v>1890000</v>
      </c>
      <c r="E134" s="108">
        <v>1650937</v>
      </c>
    </row>
    <row r="135" spans="1:5" ht="22.9" customHeight="1">
      <c r="A135" s="197" t="s">
        <v>1869</v>
      </c>
      <c r="B135" s="197"/>
      <c r="C135" s="197"/>
      <c r="D135" s="31">
        <f>SUM(D129:D134)</f>
        <v>6427000</v>
      </c>
      <c r="E135" s="31">
        <f>SUM(E129:E134)</f>
        <v>4043231</v>
      </c>
    </row>
    <row r="136" spans="1:5" s="24" customFormat="1">
      <c r="A136" s="38"/>
      <c r="B136" s="38"/>
      <c r="C136" s="38"/>
      <c r="D136" s="39"/>
      <c r="E136" s="40"/>
    </row>
    <row r="137" spans="1:5" ht="22.9" customHeight="1">
      <c r="A137" s="197" t="s">
        <v>1875</v>
      </c>
      <c r="B137" s="197"/>
      <c r="C137" s="197"/>
      <c r="D137" s="31">
        <f>D127+D105+D83+D78+D61+D48+D13+D135</f>
        <v>44338350</v>
      </c>
      <c r="E137" s="31">
        <f>E127+E105+E83+E78+E61+E48+E13+E135</f>
        <v>41880972.969999999</v>
      </c>
    </row>
    <row r="140" spans="1:5">
      <c r="D140" s="37"/>
    </row>
  </sheetData>
  <mergeCells count="16">
    <mergeCell ref="A137:C137"/>
    <mergeCell ref="A1:E1"/>
    <mergeCell ref="A2:E2"/>
    <mergeCell ref="A3:E3"/>
    <mergeCell ref="A5:E5"/>
    <mergeCell ref="A13:C13"/>
    <mergeCell ref="A127:C127"/>
    <mergeCell ref="A135:C135"/>
    <mergeCell ref="A4:E4"/>
    <mergeCell ref="A6:E6"/>
    <mergeCell ref="A7:E7"/>
    <mergeCell ref="A48:C48"/>
    <mergeCell ref="A61:C61"/>
    <mergeCell ref="A78:C78"/>
    <mergeCell ref="A83:C83"/>
    <mergeCell ref="A105:C105"/>
  </mergeCells>
  <pageMargins left="0.70866141732283472" right="0.70866141732283472" top="0.78740157480314965" bottom="0.78740157480314965" header="0.31496062992125984" footer="0.31496062992125984"/>
  <pageSetup paperSize="9" firstPageNumber="43" orientation="portrait" useFirstPageNumber="1" horizontalDpi="300" verticalDpi="300" r:id="rId1"/>
  <headerFooter>
    <oddFooter>&amp;C&amp;P&amp;Rkap. 48 oblast regionální rozvoj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workbookViewId="0">
      <selection activeCell="C5" sqref="C5"/>
    </sheetView>
  </sheetViews>
  <sheetFormatPr defaultRowHeight="15"/>
  <cols>
    <col min="1" max="1" width="11.140625" style="59" customWidth="1"/>
    <col min="2" max="2" width="24.28515625" style="60" customWidth="1"/>
    <col min="3" max="3" width="25.7109375" style="60" customWidth="1"/>
    <col min="4" max="4" width="12.5703125" style="61" customWidth="1"/>
    <col min="5" max="5" width="13" style="61" bestFit="1" customWidth="1"/>
  </cols>
  <sheetData>
    <row r="1" spans="1:5">
      <c r="A1" s="186" t="s">
        <v>2979</v>
      </c>
      <c r="B1" s="186"/>
      <c r="C1" s="186"/>
      <c r="D1" s="186"/>
      <c r="E1" s="186"/>
    </row>
    <row r="2" spans="1:5" ht="21" customHeight="1">
      <c r="A2" s="186" t="s">
        <v>2980</v>
      </c>
      <c r="B2" s="186"/>
      <c r="C2" s="186"/>
      <c r="D2" s="186"/>
      <c r="E2" s="186"/>
    </row>
    <row r="3" spans="1:5" ht="8.25" customHeight="1">
      <c r="A3" s="56"/>
      <c r="B3" s="57"/>
      <c r="C3" s="57"/>
      <c r="D3" s="58"/>
      <c r="E3" s="58"/>
    </row>
    <row r="4" spans="1:5" ht="24">
      <c r="A4" s="128" t="s">
        <v>1888</v>
      </c>
      <c r="B4" s="128" t="s">
        <v>1867</v>
      </c>
      <c r="C4" s="128" t="s">
        <v>22</v>
      </c>
      <c r="D4" s="129" t="s">
        <v>1489</v>
      </c>
      <c r="E4" s="130" t="s">
        <v>1890</v>
      </c>
    </row>
    <row r="5" spans="1:5" ht="36">
      <c r="A5" s="77" t="s">
        <v>2981</v>
      </c>
      <c r="B5" s="78" t="s">
        <v>2982</v>
      </c>
      <c r="C5" s="78" t="s">
        <v>2983</v>
      </c>
      <c r="D5" s="79">
        <v>500000</v>
      </c>
      <c r="E5" s="79">
        <v>500000</v>
      </c>
    </row>
    <row r="6" spans="1:5" ht="24">
      <c r="A6" s="77" t="s">
        <v>2984</v>
      </c>
      <c r="B6" s="78" t="s">
        <v>2985</v>
      </c>
      <c r="C6" s="78" t="s">
        <v>2986</v>
      </c>
      <c r="D6" s="79">
        <v>1500000</v>
      </c>
      <c r="E6" s="79">
        <v>1500000</v>
      </c>
    </row>
    <row r="7" spans="1:5" ht="24">
      <c r="A7" s="77" t="s">
        <v>2987</v>
      </c>
      <c r="B7" s="78" t="s">
        <v>2988</v>
      </c>
      <c r="C7" s="78" t="s">
        <v>2989</v>
      </c>
      <c r="D7" s="79">
        <v>250000</v>
      </c>
      <c r="E7" s="79">
        <v>250000</v>
      </c>
    </row>
    <row r="8" spans="1:5">
      <c r="A8" s="77" t="s">
        <v>2990</v>
      </c>
      <c r="B8" s="78" t="s">
        <v>2991</v>
      </c>
      <c r="C8" s="78" t="s">
        <v>2992</v>
      </c>
      <c r="D8" s="79">
        <v>150000</v>
      </c>
      <c r="E8" s="79">
        <v>150000</v>
      </c>
    </row>
    <row r="9" spans="1:5">
      <c r="A9" s="77" t="s">
        <v>2993</v>
      </c>
      <c r="B9" s="78" t="s">
        <v>2994</v>
      </c>
      <c r="C9" s="78" t="s">
        <v>2995</v>
      </c>
      <c r="D9" s="79">
        <v>500000</v>
      </c>
      <c r="E9" s="79">
        <v>500000</v>
      </c>
    </row>
    <row r="10" spans="1:5" ht="24">
      <c r="A10" s="77" t="s">
        <v>2996</v>
      </c>
      <c r="B10" s="78" t="s">
        <v>2997</v>
      </c>
      <c r="C10" s="78" t="s">
        <v>2998</v>
      </c>
      <c r="D10" s="79">
        <v>1000000</v>
      </c>
      <c r="E10" s="79">
        <v>1000000</v>
      </c>
    </row>
    <row r="11" spans="1:5" ht="24">
      <c r="A11" s="77" t="s">
        <v>2999</v>
      </c>
      <c r="B11" s="78" t="s">
        <v>2997</v>
      </c>
      <c r="C11" s="78" t="s">
        <v>2998</v>
      </c>
      <c r="D11" s="79">
        <v>600000</v>
      </c>
      <c r="E11" s="79">
        <v>600000</v>
      </c>
    </row>
    <row r="12" spans="1:5" ht="48">
      <c r="A12" s="77" t="s">
        <v>3000</v>
      </c>
      <c r="B12" s="78" t="s">
        <v>2997</v>
      </c>
      <c r="C12" s="78" t="s">
        <v>3001</v>
      </c>
      <c r="D12" s="79">
        <v>145700</v>
      </c>
      <c r="E12" s="79">
        <v>145700</v>
      </c>
    </row>
    <row r="13" spans="1:5" ht="24">
      <c r="A13" s="77" t="s">
        <v>3002</v>
      </c>
      <c r="B13" s="78" t="s">
        <v>3003</v>
      </c>
      <c r="C13" s="78" t="s">
        <v>3004</v>
      </c>
      <c r="D13" s="79">
        <v>300000</v>
      </c>
      <c r="E13" s="79">
        <v>300000</v>
      </c>
    </row>
    <row r="14" spans="1:5" ht="24">
      <c r="A14" s="77" t="s">
        <v>3005</v>
      </c>
      <c r="B14" s="78" t="s">
        <v>3006</v>
      </c>
      <c r="C14" s="78" t="s">
        <v>2992</v>
      </c>
      <c r="D14" s="79">
        <v>150000</v>
      </c>
      <c r="E14" s="79">
        <v>150000</v>
      </c>
    </row>
    <row r="15" spans="1:5">
      <c r="A15" s="77" t="s">
        <v>3007</v>
      </c>
      <c r="B15" s="78" t="s">
        <v>3008</v>
      </c>
      <c r="C15" s="78" t="s">
        <v>2992</v>
      </c>
      <c r="D15" s="79">
        <v>150000</v>
      </c>
      <c r="E15" s="79">
        <v>150000</v>
      </c>
    </row>
    <row r="16" spans="1:5">
      <c r="A16" s="77" t="s">
        <v>3009</v>
      </c>
      <c r="B16" s="78" t="s">
        <v>3010</v>
      </c>
      <c r="C16" s="78" t="s">
        <v>2992</v>
      </c>
      <c r="D16" s="79">
        <v>150000</v>
      </c>
      <c r="E16" s="79">
        <v>150000</v>
      </c>
    </row>
    <row r="17" spans="1:5">
      <c r="A17" s="77" t="s">
        <v>3011</v>
      </c>
      <c r="B17" s="78" t="s">
        <v>3012</v>
      </c>
      <c r="C17" s="78" t="s">
        <v>2992</v>
      </c>
      <c r="D17" s="79">
        <v>150000</v>
      </c>
      <c r="E17" s="79">
        <v>150000</v>
      </c>
    </row>
    <row r="18" spans="1:5" ht="36">
      <c r="A18" s="77" t="s">
        <v>3011</v>
      </c>
      <c r="B18" s="78" t="s">
        <v>3013</v>
      </c>
      <c r="C18" s="78" t="s">
        <v>2992</v>
      </c>
      <c r="D18" s="79">
        <v>150000</v>
      </c>
      <c r="E18" s="79">
        <v>150000</v>
      </c>
    </row>
    <row r="19" spans="1:5" ht="24">
      <c r="A19" s="77" t="s">
        <v>3014</v>
      </c>
      <c r="B19" s="78" t="s">
        <v>3015</v>
      </c>
      <c r="C19" s="78" t="s">
        <v>2992</v>
      </c>
      <c r="D19" s="79">
        <v>150000</v>
      </c>
      <c r="E19" s="79">
        <v>150000</v>
      </c>
    </row>
    <row r="20" spans="1:5" ht="36">
      <c r="A20" s="77" t="s">
        <v>3016</v>
      </c>
      <c r="B20" s="78" t="s">
        <v>3017</v>
      </c>
      <c r="C20" s="78" t="s">
        <v>2992</v>
      </c>
      <c r="D20" s="79">
        <v>150000</v>
      </c>
      <c r="E20" s="79">
        <v>150000</v>
      </c>
    </row>
    <row r="21" spans="1:5" ht="24">
      <c r="A21" s="77" t="s">
        <v>3018</v>
      </c>
      <c r="B21" s="78" t="s">
        <v>1664</v>
      </c>
      <c r="C21" s="78" t="s">
        <v>2992</v>
      </c>
      <c r="D21" s="79">
        <v>150000</v>
      </c>
      <c r="E21" s="79">
        <v>150000</v>
      </c>
    </row>
    <row r="22" spans="1:5" ht="36">
      <c r="A22" s="77" t="s">
        <v>3019</v>
      </c>
      <c r="B22" s="78" t="s">
        <v>3020</v>
      </c>
      <c r="C22" s="78" t="s">
        <v>2992</v>
      </c>
      <c r="D22" s="79">
        <v>150000</v>
      </c>
      <c r="E22" s="79">
        <v>150000</v>
      </c>
    </row>
    <row r="23" spans="1:5">
      <c r="A23" s="77" t="s">
        <v>3021</v>
      </c>
      <c r="B23" s="78" t="s">
        <v>3022</v>
      </c>
      <c r="C23" s="78" t="s">
        <v>2992</v>
      </c>
      <c r="D23" s="79">
        <v>150000</v>
      </c>
      <c r="E23" s="79">
        <v>150000</v>
      </c>
    </row>
    <row r="24" spans="1:5" ht="36">
      <c r="A24" s="77" t="s">
        <v>3023</v>
      </c>
      <c r="B24" s="78" t="s">
        <v>3024</v>
      </c>
      <c r="C24" s="78" t="s">
        <v>2992</v>
      </c>
      <c r="D24" s="79">
        <v>150000</v>
      </c>
      <c r="E24" s="79">
        <v>150000</v>
      </c>
    </row>
    <row r="25" spans="1:5" ht="24">
      <c r="A25" s="77" t="s">
        <v>3025</v>
      </c>
      <c r="B25" s="78" t="s">
        <v>3026</v>
      </c>
      <c r="C25" s="78" t="s">
        <v>2992</v>
      </c>
      <c r="D25" s="79">
        <v>150000</v>
      </c>
      <c r="E25" s="79">
        <v>150000</v>
      </c>
    </row>
    <row r="26" spans="1:5" ht="24">
      <c r="A26" s="77" t="s">
        <v>3027</v>
      </c>
      <c r="B26" s="78" t="s">
        <v>127</v>
      </c>
      <c r="C26" s="78" t="s">
        <v>3028</v>
      </c>
      <c r="D26" s="79">
        <v>1500000</v>
      </c>
      <c r="E26" s="79">
        <v>1500000</v>
      </c>
    </row>
    <row r="27" spans="1:5" ht="24">
      <c r="A27" s="77" t="s">
        <v>3029</v>
      </c>
      <c r="B27" s="78" t="s">
        <v>127</v>
      </c>
      <c r="C27" s="78" t="s">
        <v>3030</v>
      </c>
      <c r="D27" s="79">
        <v>1040000</v>
      </c>
      <c r="E27" s="79">
        <v>1040000</v>
      </c>
    </row>
    <row r="28" spans="1:5" ht="24">
      <c r="A28" s="77" t="s">
        <v>3031</v>
      </c>
      <c r="B28" s="78" t="s">
        <v>127</v>
      </c>
      <c r="C28" s="78" t="s">
        <v>3032</v>
      </c>
      <c r="D28" s="79">
        <v>1140000</v>
      </c>
      <c r="E28" s="79">
        <v>1140000</v>
      </c>
    </row>
    <row r="29" spans="1:5">
      <c r="A29" s="77" t="s">
        <v>3033</v>
      </c>
      <c r="B29" s="78" t="s">
        <v>3034</v>
      </c>
      <c r="C29" s="78" t="s">
        <v>2992</v>
      </c>
      <c r="D29" s="79">
        <v>150000</v>
      </c>
      <c r="E29" s="79">
        <v>150000</v>
      </c>
    </row>
    <row r="30" spans="1:5" ht="36">
      <c r="A30" s="77" t="s">
        <v>3035</v>
      </c>
      <c r="B30" s="78" t="s">
        <v>3036</v>
      </c>
      <c r="C30" s="78" t="s">
        <v>3037</v>
      </c>
      <c r="D30" s="79">
        <v>750000</v>
      </c>
      <c r="E30" s="79">
        <v>750000</v>
      </c>
    </row>
    <row r="31" spans="1:5" ht="36">
      <c r="A31" s="77" t="s">
        <v>3038</v>
      </c>
      <c r="B31" s="78" t="s">
        <v>3039</v>
      </c>
      <c r="C31" s="78" t="s">
        <v>3040</v>
      </c>
      <c r="D31" s="79">
        <v>170000</v>
      </c>
      <c r="E31" s="79">
        <v>170000</v>
      </c>
    </row>
    <row r="32" spans="1:5" ht="36">
      <c r="A32" s="77" t="s">
        <v>3041</v>
      </c>
      <c r="B32" s="78" t="s">
        <v>3042</v>
      </c>
      <c r="C32" s="78" t="s">
        <v>3043</v>
      </c>
      <c r="D32" s="79">
        <v>190000</v>
      </c>
      <c r="E32" s="79">
        <v>190000</v>
      </c>
    </row>
    <row r="33" spans="1:5" ht="36">
      <c r="A33" s="77" t="s">
        <v>3044</v>
      </c>
      <c r="B33" s="78" t="s">
        <v>3045</v>
      </c>
      <c r="C33" s="78" t="s">
        <v>3046</v>
      </c>
      <c r="D33" s="79">
        <v>185000</v>
      </c>
      <c r="E33" s="79">
        <v>185000</v>
      </c>
    </row>
    <row r="34" spans="1:5" ht="36">
      <c r="A34" s="77" t="s">
        <v>3047</v>
      </c>
      <c r="B34" s="78" t="s">
        <v>3048</v>
      </c>
      <c r="C34" s="78" t="s">
        <v>3049</v>
      </c>
      <c r="D34" s="79">
        <v>180000</v>
      </c>
      <c r="E34" s="79">
        <v>180000</v>
      </c>
    </row>
    <row r="35" spans="1:5" ht="36">
      <c r="A35" s="77" t="s">
        <v>3050</v>
      </c>
      <c r="B35" s="78" t="s">
        <v>3051</v>
      </c>
      <c r="C35" s="78" t="s">
        <v>3052</v>
      </c>
      <c r="D35" s="79">
        <v>175000</v>
      </c>
      <c r="E35" s="79">
        <v>175000</v>
      </c>
    </row>
    <row r="36" spans="1:5">
      <c r="A36" s="77" t="s">
        <v>3053</v>
      </c>
      <c r="B36" s="78" t="s">
        <v>3054</v>
      </c>
      <c r="C36" s="78" t="s">
        <v>2992</v>
      </c>
      <c r="D36" s="79">
        <v>150000</v>
      </c>
      <c r="E36" s="79">
        <v>150000</v>
      </c>
    </row>
    <row r="37" spans="1:5" ht="36">
      <c r="A37" s="77" t="s">
        <v>3055</v>
      </c>
      <c r="B37" s="78" t="s">
        <v>3056</v>
      </c>
      <c r="C37" s="78" t="s">
        <v>3057</v>
      </c>
      <c r="D37" s="79">
        <v>100000</v>
      </c>
      <c r="E37" s="79">
        <v>100000</v>
      </c>
    </row>
    <row r="38" spans="1:5" ht="24">
      <c r="A38" s="77" t="s">
        <v>3058</v>
      </c>
      <c r="B38" s="78" t="s">
        <v>2001</v>
      </c>
      <c r="C38" s="78" t="s">
        <v>3059</v>
      </c>
      <c r="D38" s="79">
        <v>4000000</v>
      </c>
      <c r="E38" s="79">
        <v>4000000</v>
      </c>
    </row>
    <row r="39" spans="1:5" ht="24">
      <c r="A39" s="77" t="s">
        <v>3060</v>
      </c>
      <c r="B39" s="78" t="s">
        <v>3061</v>
      </c>
      <c r="C39" s="78" t="s">
        <v>3062</v>
      </c>
      <c r="D39" s="79">
        <v>100000</v>
      </c>
      <c r="E39" s="79">
        <v>100000</v>
      </c>
    </row>
    <row r="40" spans="1:5" ht="36">
      <c r="A40" s="77" t="s">
        <v>3063</v>
      </c>
      <c r="B40" s="78" t="s">
        <v>3064</v>
      </c>
      <c r="C40" s="78" t="s">
        <v>3065</v>
      </c>
      <c r="D40" s="79">
        <v>200000</v>
      </c>
      <c r="E40" s="79">
        <v>200000</v>
      </c>
    </row>
    <row r="41" spans="1:5" ht="36">
      <c r="A41" s="77" t="s">
        <v>3066</v>
      </c>
      <c r="B41" s="78" t="s">
        <v>3067</v>
      </c>
      <c r="C41" s="78" t="s">
        <v>3068</v>
      </c>
      <c r="D41" s="79">
        <v>244000</v>
      </c>
      <c r="E41" s="79">
        <v>244000</v>
      </c>
    </row>
    <row r="42" spans="1:5" ht="36">
      <c r="A42" s="77" t="s">
        <v>3066</v>
      </c>
      <c r="B42" s="78" t="s">
        <v>3067</v>
      </c>
      <c r="C42" s="78" t="s">
        <v>3068</v>
      </c>
      <c r="D42" s="79">
        <v>56000</v>
      </c>
      <c r="E42" s="79">
        <v>56000</v>
      </c>
    </row>
    <row r="43" spans="1:5" ht="24">
      <c r="A43" s="77" t="s">
        <v>3069</v>
      </c>
      <c r="B43" s="78" t="s">
        <v>3070</v>
      </c>
      <c r="C43" s="78" t="s">
        <v>3071</v>
      </c>
      <c r="D43" s="79">
        <v>1180000</v>
      </c>
      <c r="E43" s="79">
        <v>1180000</v>
      </c>
    </row>
    <row r="44" spans="1:5" ht="24">
      <c r="A44" s="77" t="s">
        <v>3072</v>
      </c>
      <c r="B44" s="78" t="s">
        <v>3073</v>
      </c>
      <c r="C44" s="78" t="s">
        <v>3074</v>
      </c>
      <c r="D44" s="79">
        <v>300000</v>
      </c>
      <c r="E44" s="79">
        <v>300000</v>
      </c>
    </row>
    <row r="45" spans="1:5" ht="24">
      <c r="A45" s="77" t="s">
        <v>3075</v>
      </c>
      <c r="B45" s="78" t="s">
        <v>3076</v>
      </c>
      <c r="C45" s="78" t="s">
        <v>3077</v>
      </c>
      <c r="D45" s="79">
        <v>150000</v>
      </c>
      <c r="E45" s="79">
        <v>150000</v>
      </c>
    </row>
    <row r="46" spans="1:5" ht="24">
      <c r="A46" s="77" t="s">
        <v>3078</v>
      </c>
      <c r="B46" s="78" t="s">
        <v>3079</v>
      </c>
      <c r="C46" s="78" t="s">
        <v>3080</v>
      </c>
      <c r="D46" s="79">
        <v>200000</v>
      </c>
      <c r="E46" s="79">
        <v>200000</v>
      </c>
    </row>
    <row r="47" spans="1:5">
      <c r="A47" s="77" t="s">
        <v>3081</v>
      </c>
      <c r="B47" s="78" t="s">
        <v>3082</v>
      </c>
      <c r="C47" s="78" t="s">
        <v>2917</v>
      </c>
      <c r="D47" s="79">
        <v>1200000</v>
      </c>
      <c r="E47" s="79">
        <v>1200000</v>
      </c>
    </row>
    <row r="48" spans="1:5" ht="36">
      <c r="A48" s="77" t="s">
        <v>3083</v>
      </c>
      <c r="B48" s="78" t="s">
        <v>3084</v>
      </c>
      <c r="C48" s="78" t="s">
        <v>3085</v>
      </c>
      <c r="D48" s="79">
        <v>200000</v>
      </c>
      <c r="E48" s="79">
        <v>200000</v>
      </c>
    </row>
    <row r="49" spans="1:5" ht="24">
      <c r="A49" s="77" t="s">
        <v>3086</v>
      </c>
      <c r="B49" s="78" t="s">
        <v>2985</v>
      </c>
      <c r="C49" s="78" t="s">
        <v>3087</v>
      </c>
      <c r="D49" s="79">
        <v>100000</v>
      </c>
      <c r="E49" s="79">
        <f>26247+50000</f>
        <v>76247</v>
      </c>
    </row>
    <row r="50" spans="1:5">
      <c r="A50" s="77" t="s">
        <v>3088</v>
      </c>
      <c r="B50" s="78" t="s">
        <v>3089</v>
      </c>
      <c r="C50" s="78" t="s">
        <v>2917</v>
      </c>
      <c r="D50" s="79">
        <v>350000</v>
      </c>
      <c r="E50" s="79">
        <v>350000</v>
      </c>
    </row>
    <row r="51" spans="1:5" ht="24">
      <c r="A51" s="77" t="s">
        <v>3090</v>
      </c>
      <c r="B51" s="78" t="s">
        <v>3091</v>
      </c>
      <c r="C51" s="78" t="s">
        <v>3092</v>
      </c>
      <c r="D51" s="79">
        <v>300000</v>
      </c>
      <c r="E51" s="79">
        <v>300000</v>
      </c>
    </row>
    <row r="52" spans="1:5">
      <c r="A52" s="77" t="s">
        <v>3093</v>
      </c>
      <c r="B52" s="78" t="s">
        <v>3091</v>
      </c>
      <c r="C52" s="78" t="s">
        <v>3094</v>
      </c>
      <c r="D52" s="79">
        <v>750000</v>
      </c>
      <c r="E52" s="79">
        <v>750000</v>
      </c>
    </row>
    <row r="53" spans="1:5">
      <c r="A53" s="77" t="s">
        <v>3095</v>
      </c>
      <c r="B53" s="78" t="s">
        <v>3096</v>
      </c>
      <c r="C53" s="78" t="s">
        <v>3097</v>
      </c>
      <c r="D53" s="79">
        <v>100000</v>
      </c>
      <c r="E53" s="79">
        <v>100000</v>
      </c>
    </row>
    <row r="54" spans="1:5" ht="36">
      <c r="A54" s="77" t="s">
        <v>3098</v>
      </c>
      <c r="B54" s="78" t="s">
        <v>3099</v>
      </c>
      <c r="C54" s="78" t="s">
        <v>3100</v>
      </c>
      <c r="D54" s="79">
        <v>400000</v>
      </c>
      <c r="E54" s="79">
        <v>400000</v>
      </c>
    </row>
    <row r="55" spans="1:5" ht="36">
      <c r="A55" s="77" t="s">
        <v>3101</v>
      </c>
      <c r="B55" s="78" t="s">
        <v>3102</v>
      </c>
      <c r="C55" s="78" t="s">
        <v>3103</v>
      </c>
      <c r="D55" s="79">
        <v>1000000</v>
      </c>
      <c r="E55" s="79">
        <v>1000000</v>
      </c>
    </row>
    <row r="56" spans="1:5">
      <c r="A56" s="77" t="s">
        <v>3104</v>
      </c>
      <c r="B56" s="78" t="s">
        <v>3105</v>
      </c>
      <c r="C56" s="78" t="s">
        <v>3106</v>
      </c>
      <c r="D56" s="79">
        <v>1000000</v>
      </c>
      <c r="E56" s="79">
        <v>1000000</v>
      </c>
    </row>
    <row r="57" spans="1:5">
      <c r="A57" s="77" t="s">
        <v>3107</v>
      </c>
      <c r="B57" s="78" t="s">
        <v>3108</v>
      </c>
      <c r="C57" s="78" t="s">
        <v>3109</v>
      </c>
      <c r="D57" s="79">
        <v>300000</v>
      </c>
      <c r="E57" s="79">
        <v>300000</v>
      </c>
    </row>
    <row r="58" spans="1:5" ht="24">
      <c r="A58" s="77" t="s">
        <v>3110</v>
      </c>
      <c r="B58" s="78" t="s">
        <v>3111</v>
      </c>
      <c r="C58" s="78" t="s">
        <v>3112</v>
      </c>
      <c r="D58" s="79">
        <v>1500000</v>
      </c>
      <c r="E58" s="79">
        <v>1500000</v>
      </c>
    </row>
    <row r="59" spans="1:5" ht="24">
      <c r="A59" s="77" t="s">
        <v>3113</v>
      </c>
      <c r="B59" s="78" t="s">
        <v>3114</v>
      </c>
      <c r="C59" s="78" t="s">
        <v>3115</v>
      </c>
      <c r="D59" s="79">
        <v>750000</v>
      </c>
      <c r="E59" s="79">
        <v>750000</v>
      </c>
    </row>
    <row r="60" spans="1:5" ht="24">
      <c r="A60" s="77" t="s">
        <v>3116</v>
      </c>
      <c r="B60" s="78" t="s">
        <v>3117</v>
      </c>
      <c r="C60" s="78" t="s">
        <v>3118</v>
      </c>
      <c r="D60" s="79">
        <v>100000</v>
      </c>
      <c r="E60" s="79">
        <v>100000</v>
      </c>
    </row>
    <row r="61" spans="1:5">
      <c r="A61" s="77" t="s">
        <v>3119</v>
      </c>
      <c r="B61" s="78" t="s">
        <v>3120</v>
      </c>
      <c r="C61" s="78" t="s">
        <v>3121</v>
      </c>
      <c r="D61" s="79">
        <v>4000000</v>
      </c>
      <c r="E61" s="79">
        <v>4000000</v>
      </c>
    </row>
    <row r="62" spans="1:5" ht="36">
      <c r="A62" s="77" t="s">
        <v>3122</v>
      </c>
      <c r="B62" s="78" t="s">
        <v>3123</v>
      </c>
      <c r="C62" s="78" t="s">
        <v>3124</v>
      </c>
      <c r="D62" s="79">
        <v>200000</v>
      </c>
      <c r="E62" s="79">
        <v>200000</v>
      </c>
    </row>
    <row r="63" spans="1:5">
      <c r="A63" s="77" t="s">
        <v>3125</v>
      </c>
      <c r="B63" s="78" t="s">
        <v>3126</v>
      </c>
      <c r="C63" s="78" t="s">
        <v>3127</v>
      </c>
      <c r="D63" s="79">
        <v>300000</v>
      </c>
      <c r="E63" s="79">
        <v>300000</v>
      </c>
    </row>
    <row r="64" spans="1:5">
      <c r="A64" s="77" t="s">
        <v>3128</v>
      </c>
      <c r="B64" s="78" t="s">
        <v>3129</v>
      </c>
      <c r="C64" s="78" t="s">
        <v>3130</v>
      </c>
      <c r="D64" s="79">
        <v>1000000</v>
      </c>
      <c r="E64" s="79">
        <v>1000000</v>
      </c>
    </row>
    <row r="65" spans="1:5" ht="24">
      <c r="A65" s="77" t="s">
        <v>3131</v>
      </c>
      <c r="B65" s="78" t="s">
        <v>3132</v>
      </c>
      <c r="C65" s="78" t="s">
        <v>3133</v>
      </c>
      <c r="D65" s="79">
        <v>50000</v>
      </c>
      <c r="E65" s="79">
        <v>50000</v>
      </c>
    </row>
    <row r="66" spans="1:5">
      <c r="A66" s="77" t="s">
        <v>3134</v>
      </c>
      <c r="B66" s="78" t="s">
        <v>3135</v>
      </c>
      <c r="C66" s="78" t="s">
        <v>3136</v>
      </c>
      <c r="D66" s="79">
        <v>1500000</v>
      </c>
      <c r="E66" s="79">
        <v>1500000</v>
      </c>
    </row>
    <row r="67" spans="1:5">
      <c r="A67" s="77" t="s">
        <v>3137</v>
      </c>
      <c r="B67" s="78" t="s">
        <v>3138</v>
      </c>
      <c r="C67" s="78" t="s">
        <v>3139</v>
      </c>
      <c r="D67" s="79">
        <v>250000</v>
      </c>
      <c r="E67" s="79">
        <v>250000</v>
      </c>
    </row>
    <row r="68" spans="1:5" ht="24">
      <c r="A68" s="77" t="s">
        <v>3140</v>
      </c>
      <c r="B68" s="78" t="s">
        <v>3141</v>
      </c>
      <c r="C68" s="78" t="s">
        <v>3142</v>
      </c>
      <c r="D68" s="79">
        <v>1000000</v>
      </c>
      <c r="E68" s="79">
        <v>1000000</v>
      </c>
    </row>
    <row r="69" spans="1:5">
      <c r="A69" s="77" t="s">
        <v>3143</v>
      </c>
      <c r="B69" s="78" t="s">
        <v>3144</v>
      </c>
      <c r="C69" s="78" t="s">
        <v>3145</v>
      </c>
      <c r="D69" s="79">
        <v>1500000</v>
      </c>
      <c r="E69" s="79">
        <v>1500000</v>
      </c>
    </row>
    <row r="70" spans="1:5" ht="24">
      <c r="A70" s="77" t="s">
        <v>3146</v>
      </c>
      <c r="B70" s="78" t="s">
        <v>3147</v>
      </c>
      <c r="C70" s="78" t="s">
        <v>3148</v>
      </c>
      <c r="D70" s="79">
        <v>100000</v>
      </c>
      <c r="E70" s="79">
        <v>100000</v>
      </c>
    </row>
    <row r="71" spans="1:5" ht="36">
      <c r="A71" s="77" t="s">
        <v>3149</v>
      </c>
      <c r="B71" s="78" t="s">
        <v>3150</v>
      </c>
      <c r="C71" s="78" t="s">
        <v>3151</v>
      </c>
      <c r="D71" s="79">
        <v>300000</v>
      </c>
      <c r="E71" s="79">
        <v>300000</v>
      </c>
    </row>
    <row r="72" spans="1:5" ht="24">
      <c r="A72" s="77" t="s">
        <v>3152</v>
      </c>
      <c r="B72" s="78" t="s">
        <v>3150</v>
      </c>
      <c r="C72" s="78" t="s">
        <v>3153</v>
      </c>
      <c r="D72" s="79">
        <v>500000</v>
      </c>
      <c r="E72" s="79">
        <v>500000</v>
      </c>
    </row>
    <row r="73" spans="1:5" ht="24">
      <c r="A73" s="77" t="s">
        <v>3154</v>
      </c>
      <c r="B73" s="78" t="s">
        <v>3155</v>
      </c>
      <c r="C73" s="78" t="s">
        <v>3156</v>
      </c>
      <c r="D73" s="79">
        <v>1000000</v>
      </c>
      <c r="E73" s="79">
        <v>1000000</v>
      </c>
    </row>
    <row r="74" spans="1:5">
      <c r="A74" s="77" t="s">
        <v>3157</v>
      </c>
      <c r="B74" s="78" t="s">
        <v>3158</v>
      </c>
      <c r="C74" s="78" t="s">
        <v>3159</v>
      </c>
      <c r="D74" s="79">
        <v>100000</v>
      </c>
      <c r="E74" s="79">
        <v>100000</v>
      </c>
    </row>
    <row r="75" spans="1:5" ht="16.899999999999999" customHeight="1">
      <c r="A75" s="77" t="s">
        <v>3160</v>
      </c>
      <c r="B75" s="78" t="s">
        <v>3161</v>
      </c>
      <c r="C75" s="78" t="s">
        <v>3162</v>
      </c>
      <c r="D75" s="79">
        <v>150000</v>
      </c>
      <c r="E75" s="79">
        <v>150000</v>
      </c>
    </row>
    <row r="76" spans="1:5" ht="24">
      <c r="A76" s="77" t="s">
        <v>3163</v>
      </c>
      <c r="B76" s="78" t="s">
        <v>3164</v>
      </c>
      <c r="C76" s="78" t="s">
        <v>3165</v>
      </c>
      <c r="D76" s="79">
        <v>5000000</v>
      </c>
      <c r="E76" s="79">
        <v>5000000</v>
      </c>
    </row>
    <row r="77" spans="1:5" ht="24">
      <c r="A77" s="77" t="s">
        <v>3166</v>
      </c>
      <c r="B77" s="78" t="s">
        <v>3167</v>
      </c>
      <c r="C77" s="78" t="s">
        <v>2917</v>
      </c>
      <c r="D77" s="79">
        <v>210000</v>
      </c>
      <c r="E77" s="79">
        <v>210000</v>
      </c>
    </row>
    <row r="78" spans="1:5" ht="24">
      <c r="A78" s="77" t="s">
        <v>3168</v>
      </c>
      <c r="B78" s="78" t="s">
        <v>3169</v>
      </c>
      <c r="C78" s="78" t="s">
        <v>3170</v>
      </c>
      <c r="D78" s="79">
        <v>1000000</v>
      </c>
      <c r="E78" s="79">
        <v>1000000</v>
      </c>
    </row>
    <row r="79" spans="1:5" ht="36">
      <c r="A79" s="77" t="s">
        <v>3171</v>
      </c>
      <c r="B79" s="78" t="s">
        <v>3172</v>
      </c>
      <c r="C79" s="78" t="s">
        <v>3173</v>
      </c>
      <c r="D79" s="79">
        <v>700000</v>
      </c>
      <c r="E79" s="79">
        <v>700000</v>
      </c>
    </row>
    <row r="80" spans="1:5" ht="24">
      <c r="A80" s="77" t="s">
        <v>3174</v>
      </c>
      <c r="B80" s="78" t="s">
        <v>3175</v>
      </c>
      <c r="C80" s="78" t="s">
        <v>3176</v>
      </c>
      <c r="D80" s="79">
        <v>60000</v>
      </c>
      <c r="E80" s="79">
        <v>60000</v>
      </c>
    </row>
    <row r="81" spans="1:5" ht="24">
      <c r="A81" s="77" t="s">
        <v>3177</v>
      </c>
      <c r="B81" s="78" t="s">
        <v>3178</v>
      </c>
      <c r="C81" s="78" t="s">
        <v>3179</v>
      </c>
      <c r="D81" s="79">
        <v>300000</v>
      </c>
      <c r="E81" s="79">
        <v>300000</v>
      </c>
    </row>
    <row r="82" spans="1:5" ht="36">
      <c r="A82" s="77" t="s">
        <v>3180</v>
      </c>
      <c r="B82" s="78" t="s">
        <v>3181</v>
      </c>
      <c r="C82" s="78" t="s">
        <v>3182</v>
      </c>
      <c r="D82" s="79">
        <v>1000000</v>
      </c>
      <c r="E82" s="79">
        <v>1000000</v>
      </c>
    </row>
    <row r="83" spans="1:5" ht="24">
      <c r="A83" s="77" t="s">
        <v>3183</v>
      </c>
      <c r="B83" s="78" t="s">
        <v>2001</v>
      </c>
      <c r="C83" s="78" t="s">
        <v>3059</v>
      </c>
      <c r="D83" s="79">
        <v>1000000</v>
      </c>
      <c r="E83" s="79">
        <v>1000000</v>
      </c>
    </row>
    <row r="84" spans="1:5" ht="36">
      <c r="A84" s="77" t="s">
        <v>3184</v>
      </c>
      <c r="B84" s="78" t="s">
        <v>3185</v>
      </c>
      <c r="C84" s="78" t="s">
        <v>3186</v>
      </c>
      <c r="D84" s="79">
        <v>300000</v>
      </c>
      <c r="E84" s="79">
        <v>300000</v>
      </c>
    </row>
    <row r="85" spans="1:5" ht="24">
      <c r="A85" s="77" t="s">
        <v>3187</v>
      </c>
      <c r="B85" s="78" t="s">
        <v>3188</v>
      </c>
      <c r="C85" s="78" t="s">
        <v>3189</v>
      </c>
      <c r="D85" s="79">
        <v>300000</v>
      </c>
      <c r="E85" s="79">
        <v>300000</v>
      </c>
    </row>
    <row r="86" spans="1:5" ht="24">
      <c r="A86" s="77" t="s">
        <v>3190</v>
      </c>
      <c r="B86" s="78" t="s">
        <v>3191</v>
      </c>
      <c r="C86" s="78" t="s">
        <v>3192</v>
      </c>
      <c r="D86" s="79">
        <v>150000</v>
      </c>
      <c r="E86" s="79">
        <v>150000</v>
      </c>
    </row>
    <row r="87" spans="1:5" ht="72">
      <c r="A87" s="77" t="s">
        <v>3193</v>
      </c>
      <c r="B87" s="78" t="s">
        <v>3194</v>
      </c>
      <c r="C87" s="78" t="s">
        <v>3195</v>
      </c>
      <c r="D87" s="79">
        <v>300000</v>
      </c>
      <c r="E87" s="79">
        <v>300000</v>
      </c>
    </row>
    <row r="88" spans="1:5" ht="48">
      <c r="A88" s="77" t="s">
        <v>3196</v>
      </c>
      <c r="B88" s="78" t="s">
        <v>3197</v>
      </c>
      <c r="C88" s="78" t="s">
        <v>3198</v>
      </c>
      <c r="D88" s="79">
        <v>600000</v>
      </c>
      <c r="E88" s="79">
        <v>600000</v>
      </c>
    </row>
    <row r="89" spans="1:5" ht="72">
      <c r="A89" s="77" t="s">
        <v>3199</v>
      </c>
      <c r="B89" s="78" t="s">
        <v>3200</v>
      </c>
      <c r="C89" s="78" t="s">
        <v>3201</v>
      </c>
      <c r="D89" s="79">
        <v>710000</v>
      </c>
      <c r="E89" s="79">
        <v>710000</v>
      </c>
    </row>
    <row r="90" spans="1:5" ht="24">
      <c r="A90" s="80" t="s">
        <v>3202</v>
      </c>
      <c r="B90" s="81" t="s">
        <v>3203</v>
      </c>
      <c r="C90" s="81" t="s">
        <v>3204</v>
      </c>
      <c r="D90" s="82">
        <v>100000</v>
      </c>
      <c r="E90" s="82">
        <v>100000</v>
      </c>
    </row>
    <row r="91" spans="1:5" ht="24">
      <c r="A91" s="77" t="s">
        <v>3205</v>
      </c>
      <c r="B91" s="78" t="s">
        <v>3206</v>
      </c>
      <c r="C91" s="78" t="s">
        <v>3207</v>
      </c>
      <c r="D91" s="79">
        <v>250000</v>
      </c>
      <c r="E91" s="79">
        <v>250000</v>
      </c>
    </row>
    <row r="92" spans="1:5" ht="48">
      <c r="A92" s="77" t="s">
        <v>3208</v>
      </c>
      <c r="B92" s="78" t="s">
        <v>3209</v>
      </c>
      <c r="C92" s="78" t="s">
        <v>3210</v>
      </c>
      <c r="D92" s="79">
        <v>100000</v>
      </c>
      <c r="E92" s="79">
        <v>100000</v>
      </c>
    </row>
    <row r="93" spans="1:5" ht="36">
      <c r="A93" s="77" t="s">
        <v>3211</v>
      </c>
      <c r="B93" s="78" t="s">
        <v>3212</v>
      </c>
      <c r="C93" s="78" t="s">
        <v>3213</v>
      </c>
      <c r="D93" s="79">
        <v>350000</v>
      </c>
      <c r="E93" s="79">
        <v>350000</v>
      </c>
    </row>
    <row r="94" spans="1:5" ht="36">
      <c r="A94" s="77" t="s">
        <v>3214</v>
      </c>
      <c r="B94" s="78" t="s">
        <v>3212</v>
      </c>
      <c r="C94" s="78" t="s">
        <v>3215</v>
      </c>
      <c r="D94" s="79">
        <v>500000</v>
      </c>
      <c r="E94" s="79">
        <v>500000</v>
      </c>
    </row>
    <row r="95" spans="1:5">
      <c r="A95" s="77" t="s">
        <v>3216</v>
      </c>
      <c r="B95" s="78" t="s">
        <v>3217</v>
      </c>
      <c r="C95" s="78" t="s">
        <v>3218</v>
      </c>
      <c r="D95" s="79">
        <v>250000</v>
      </c>
      <c r="E95" s="79">
        <v>250000</v>
      </c>
    </row>
    <row r="96" spans="1:5" ht="24">
      <c r="A96" s="77" t="s">
        <v>3219</v>
      </c>
      <c r="B96" s="78" t="s">
        <v>3220</v>
      </c>
      <c r="C96" s="78" t="s">
        <v>3221</v>
      </c>
      <c r="D96" s="79">
        <v>200000</v>
      </c>
      <c r="E96" s="79">
        <v>200000</v>
      </c>
    </row>
    <row r="97" spans="1:5" ht="36">
      <c r="A97" s="77" t="s">
        <v>3222</v>
      </c>
      <c r="B97" s="78" t="s">
        <v>3223</v>
      </c>
      <c r="C97" s="78" t="s">
        <v>3224</v>
      </c>
      <c r="D97" s="79">
        <v>2000000</v>
      </c>
      <c r="E97" s="79">
        <v>2000000</v>
      </c>
    </row>
    <row r="98" spans="1:5" ht="24">
      <c r="A98" s="77" t="s">
        <v>3225</v>
      </c>
      <c r="B98" s="78" t="s">
        <v>3141</v>
      </c>
      <c r="C98" s="78" t="s">
        <v>3142</v>
      </c>
      <c r="D98" s="79">
        <v>1500000</v>
      </c>
      <c r="E98" s="79">
        <v>1500000</v>
      </c>
    </row>
    <row r="99" spans="1:5" ht="24">
      <c r="A99" s="77" t="s">
        <v>3226</v>
      </c>
      <c r="B99" s="78" t="s">
        <v>3227</v>
      </c>
      <c r="C99" s="78" t="s">
        <v>3228</v>
      </c>
      <c r="D99" s="79">
        <v>300000</v>
      </c>
      <c r="E99" s="79">
        <v>300000</v>
      </c>
    </row>
    <row r="100" spans="1:5" ht="24">
      <c r="A100" s="77" t="s">
        <v>3229</v>
      </c>
      <c r="B100" s="78" t="s">
        <v>3230</v>
      </c>
      <c r="C100" s="78" t="s">
        <v>3231</v>
      </c>
      <c r="D100" s="79">
        <v>300000</v>
      </c>
      <c r="E100" s="79">
        <v>300000</v>
      </c>
    </row>
    <row r="101" spans="1:5" ht="60">
      <c r="A101" s="77" t="s">
        <v>3232</v>
      </c>
      <c r="B101" s="78" t="s">
        <v>3233</v>
      </c>
      <c r="C101" s="78" t="s">
        <v>3234</v>
      </c>
      <c r="D101" s="79">
        <v>500000</v>
      </c>
      <c r="E101" s="79">
        <v>500000</v>
      </c>
    </row>
    <row r="102" spans="1:5" ht="24">
      <c r="A102" s="77" t="s">
        <v>3235</v>
      </c>
      <c r="B102" s="78" t="s">
        <v>3236</v>
      </c>
      <c r="C102" s="78" t="s">
        <v>3237</v>
      </c>
      <c r="D102" s="79">
        <v>150000</v>
      </c>
      <c r="E102" s="79">
        <v>150000</v>
      </c>
    </row>
    <row r="103" spans="1:5" ht="36">
      <c r="A103" s="77" t="s">
        <v>3238</v>
      </c>
      <c r="B103" s="78" t="s">
        <v>2523</v>
      </c>
      <c r="C103" s="78" t="s">
        <v>3239</v>
      </c>
      <c r="D103" s="79">
        <v>1000000</v>
      </c>
      <c r="E103" s="79">
        <v>1000000</v>
      </c>
    </row>
    <row r="104" spans="1:5" ht="24">
      <c r="A104" s="77" t="s">
        <v>3240</v>
      </c>
      <c r="B104" s="78" t="s">
        <v>3241</v>
      </c>
      <c r="C104" s="78" t="s">
        <v>3242</v>
      </c>
      <c r="D104" s="79">
        <v>150000</v>
      </c>
      <c r="E104" s="79">
        <v>150000</v>
      </c>
    </row>
    <row r="105" spans="1:5" ht="60">
      <c r="A105" s="77" t="s">
        <v>3243</v>
      </c>
      <c r="B105" s="78" t="s">
        <v>3244</v>
      </c>
      <c r="C105" s="78" t="s">
        <v>3245</v>
      </c>
      <c r="D105" s="79">
        <v>160000</v>
      </c>
      <c r="E105" s="79">
        <v>160000</v>
      </c>
    </row>
    <row r="106" spans="1:5" ht="36">
      <c r="A106" s="77" t="s">
        <v>3246</v>
      </c>
      <c r="B106" s="78" t="s">
        <v>3247</v>
      </c>
      <c r="C106" s="78" t="s">
        <v>3248</v>
      </c>
      <c r="D106" s="79">
        <v>50000</v>
      </c>
      <c r="E106" s="79">
        <v>50000</v>
      </c>
    </row>
    <row r="107" spans="1:5" ht="24">
      <c r="A107" s="77" t="s">
        <v>3249</v>
      </c>
      <c r="B107" s="78" t="s">
        <v>3250</v>
      </c>
      <c r="C107" s="78" t="s">
        <v>3251</v>
      </c>
      <c r="D107" s="79">
        <v>500000</v>
      </c>
      <c r="E107" s="79">
        <v>500000</v>
      </c>
    </row>
    <row r="108" spans="1:5" ht="24">
      <c r="A108" s="77" t="s">
        <v>3252</v>
      </c>
      <c r="B108" s="78" t="s">
        <v>23</v>
      </c>
      <c r="C108" s="78" t="s">
        <v>3253</v>
      </c>
      <c r="D108" s="79">
        <v>500000</v>
      </c>
      <c r="E108" s="79">
        <v>500000</v>
      </c>
    </row>
    <row r="109" spans="1:5" ht="24">
      <c r="A109" s="77" t="s">
        <v>3254</v>
      </c>
      <c r="B109" s="78" t="s">
        <v>127</v>
      </c>
      <c r="C109" s="78" t="s">
        <v>3255</v>
      </c>
      <c r="D109" s="79">
        <v>220000</v>
      </c>
      <c r="E109" s="79">
        <v>220000</v>
      </c>
    </row>
    <row r="110" spans="1:5" ht="48">
      <c r="A110" s="77" t="s">
        <v>3256</v>
      </c>
      <c r="B110" s="78" t="s">
        <v>3257</v>
      </c>
      <c r="C110" s="78" t="s">
        <v>3258</v>
      </c>
      <c r="D110" s="79">
        <v>90000</v>
      </c>
      <c r="E110" s="79">
        <v>90000</v>
      </c>
    </row>
    <row r="111" spans="1:5">
      <c r="A111" s="77" t="s">
        <v>3259</v>
      </c>
      <c r="B111" s="78" t="s">
        <v>3260</v>
      </c>
      <c r="C111" s="78" t="s">
        <v>3261</v>
      </c>
      <c r="D111" s="79">
        <v>2000000</v>
      </c>
      <c r="E111" s="79">
        <v>2000000</v>
      </c>
    </row>
    <row r="112" spans="1:5" ht="24">
      <c r="A112" s="77" t="s">
        <v>3262</v>
      </c>
      <c r="B112" s="78" t="s">
        <v>3263</v>
      </c>
      <c r="C112" s="78" t="s">
        <v>3264</v>
      </c>
      <c r="D112" s="79">
        <v>371000</v>
      </c>
      <c r="E112" s="79">
        <v>371000</v>
      </c>
    </row>
    <row r="113" spans="1:5" ht="24">
      <c r="A113" s="77" t="s">
        <v>3265</v>
      </c>
      <c r="B113" s="78" t="s">
        <v>3266</v>
      </c>
      <c r="C113" s="78" t="s">
        <v>3267</v>
      </c>
      <c r="D113" s="79">
        <v>250000</v>
      </c>
      <c r="E113" s="79">
        <v>250000</v>
      </c>
    </row>
    <row r="114" spans="1:5" ht="24">
      <c r="A114" s="77" t="s">
        <v>3268</v>
      </c>
      <c r="B114" s="78" t="s">
        <v>3269</v>
      </c>
      <c r="C114" s="78" t="s">
        <v>3270</v>
      </c>
      <c r="D114" s="79">
        <v>5900000</v>
      </c>
      <c r="E114" s="79">
        <v>5900000</v>
      </c>
    </row>
    <row r="115" spans="1:5" ht="36">
      <c r="A115" s="77" t="s">
        <v>3271</v>
      </c>
      <c r="B115" s="78" t="s">
        <v>3272</v>
      </c>
      <c r="C115" s="78" t="s">
        <v>3273</v>
      </c>
      <c r="D115" s="79">
        <v>42000</v>
      </c>
      <c r="E115" s="79">
        <v>42000</v>
      </c>
    </row>
    <row r="116" spans="1:5" ht="36">
      <c r="A116" s="77" t="s">
        <v>3274</v>
      </c>
      <c r="B116" s="78" t="s">
        <v>3275</v>
      </c>
      <c r="C116" s="78" t="s">
        <v>3276</v>
      </c>
      <c r="D116" s="79">
        <v>250000</v>
      </c>
      <c r="E116" s="79">
        <v>250000</v>
      </c>
    </row>
    <row r="117" spans="1:5" ht="36">
      <c r="A117" s="77" t="s">
        <v>3277</v>
      </c>
      <c r="B117" s="78" t="s">
        <v>54</v>
      </c>
      <c r="C117" s="78" t="s">
        <v>3278</v>
      </c>
      <c r="D117" s="79">
        <v>300000</v>
      </c>
      <c r="E117" s="79">
        <v>300000</v>
      </c>
    </row>
    <row r="118" spans="1:5" ht="36">
      <c r="A118" s="77" t="s">
        <v>3279</v>
      </c>
      <c r="B118" s="78" t="s">
        <v>3280</v>
      </c>
      <c r="C118" s="78" t="s">
        <v>3281</v>
      </c>
      <c r="D118" s="79">
        <v>170000</v>
      </c>
      <c r="E118" s="79">
        <v>170000</v>
      </c>
    </row>
    <row r="119" spans="1:5" ht="60">
      <c r="A119" s="77" t="s">
        <v>3282</v>
      </c>
      <c r="B119" s="78" t="s">
        <v>3283</v>
      </c>
      <c r="C119" s="78" t="s">
        <v>3284</v>
      </c>
      <c r="D119" s="79">
        <v>90000</v>
      </c>
      <c r="E119" s="79">
        <v>90000</v>
      </c>
    </row>
    <row r="120" spans="1:5" ht="24">
      <c r="A120" s="77" t="s">
        <v>3285</v>
      </c>
      <c r="B120" s="78" t="s">
        <v>3286</v>
      </c>
      <c r="C120" s="78" t="s">
        <v>3287</v>
      </c>
      <c r="D120" s="79">
        <v>500000</v>
      </c>
      <c r="E120" s="79">
        <v>500000</v>
      </c>
    </row>
    <row r="121" spans="1:5" ht="24">
      <c r="A121" s="77" t="s">
        <v>3288</v>
      </c>
      <c r="B121" s="78" t="s">
        <v>3289</v>
      </c>
      <c r="C121" s="78" t="s">
        <v>3290</v>
      </c>
      <c r="D121" s="79">
        <v>220000</v>
      </c>
      <c r="E121" s="79">
        <v>220000</v>
      </c>
    </row>
    <row r="122" spans="1:5" ht="24">
      <c r="A122" s="77" t="s">
        <v>3291</v>
      </c>
      <c r="B122" s="78" t="s">
        <v>2217</v>
      </c>
      <c r="C122" s="78" t="s">
        <v>3292</v>
      </c>
      <c r="D122" s="79">
        <v>100000</v>
      </c>
      <c r="E122" s="79">
        <v>100000</v>
      </c>
    </row>
    <row r="123" spans="1:5" ht="24">
      <c r="A123" s="77" t="s">
        <v>3293</v>
      </c>
      <c r="B123" s="78" t="s">
        <v>2217</v>
      </c>
      <c r="C123" s="78" t="s">
        <v>3294</v>
      </c>
      <c r="D123" s="79">
        <v>200000</v>
      </c>
      <c r="E123" s="79">
        <v>200000</v>
      </c>
    </row>
    <row r="124" spans="1:5" ht="24">
      <c r="A124" s="77" t="s">
        <v>3295</v>
      </c>
      <c r="B124" s="78" t="s">
        <v>3203</v>
      </c>
      <c r="C124" s="78" t="s">
        <v>3296</v>
      </c>
      <c r="D124" s="79">
        <v>44000</v>
      </c>
      <c r="E124" s="79">
        <v>44000</v>
      </c>
    </row>
    <row r="125" spans="1:5" ht="24">
      <c r="A125" s="77" t="s">
        <v>3297</v>
      </c>
      <c r="B125" s="78" t="s">
        <v>3298</v>
      </c>
      <c r="C125" s="78" t="s">
        <v>3299</v>
      </c>
      <c r="D125" s="79">
        <v>300000</v>
      </c>
      <c r="E125" s="79">
        <v>300000</v>
      </c>
    </row>
    <row r="126" spans="1:5" ht="24">
      <c r="A126" s="77" t="s">
        <v>3300</v>
      </c>
      <c r="B126" s="78" t="s">
        <v>3301</v>
      </c>
      <c r="C126" s="78" t="s">
        <v>3302</v>
      </c>
      <c r="D126" s="79">
        <v>500000</v>
      </c>
      <c r="E126" s="79">
        <v>500000</v>
      </c>
    </row>
    <row r="127" spans="1:5" ht="24">
      <c r="A127" s="77" t="s">
        <v>3303</v>
      </c>
      <c r="B127" s="78" t="s">
        <v>1671</v>
      </c>
      <c r="C127" s="78" t="s">
        <v>3304</v>
      </c>
      <c r="D127" s="79">
        <v>300000</v>
      </c>
      <c r="E127" s="79">
        <v>300000</v>
      </c>
    </row>
    <row r="128" spans="1:5" ht="24">
      <c r="A128" s="77" t="s">
        <v>3303</v>
      </c>
      <c r="B128" s="78" t="s">
        <v>1671</v>
      </c>
      <c r="C128" s="78" t="s">
        <v>3304</v>
      </c>
      <c r="D128" s="79">
        <v>200000</v>
      </c>
      <c r="E128" s="79">
        <v>200000</v>
      </c>
    </row>
    <row r="129" spans="1:5" ht="24">
      <c r="A129" s="77" t="s">
        <v>3305</v>
      </c>
      <c r="B129" s="78" t="s">
        <v>3306</v>
      </c>
      <c r="C129" s="78" t="s">
        <v>3307</v>
      </c>
      <c r="D129" s="79">
        <v>41000</v>
      </c>
      <c r="E129" s="79">
        <v>41000</v>
      </c>
    </row>
    <row r="130" spans="1:5">
      <c r="A130" s="77"/>
      <c r="B130" s="78"/>
      <c r="C130" s="78"/>
      <c r="D130" s="79">
        <v>21000</v>
      </c>
      <c r="E130" s="79">
        <v>21000</v>
      </c>
    </row>
    <row r="131" spans="1:5">
      <c r="A131" s="77" t="s">
        <v>3308</v>
      </c>
      <c r="B131" s="78" t="s">
        <v>3309</v>
      </c>
      <c r="C131" s="78" t="s">
        <v>3310</v>
      </c>
      <c r="D131" s="79">
        <v>100000</v>
      </c>
      <c r="E131" s="79">
        <v>100000</v>
      </c>
    </row>
    <row r="132" spans="1:5" ht="48">
      <c r="A132" s="77" t="s">
        <v>3311</v>
      </c>
      <c r="B132" s="78" t="s">
        <v>3312</v>
      </c>
      <c r="C132" s="78" t="s">
        <v>3313</v>
      </c>
      <c r="D132" s="79">
        <v>3000000</v>
      </c>
      <c r="E132" s="79">
        <v>3000000</v>
      </c>
    </row>
    <row r="133" spans="1:5" ht="36">
      <c r="A133" s="77" t="s">
        <v>3314</v>
      </c>
      <c r="B133" s="78" t="s">
        <v>3315</v>
      </c>
      <c r="C133" s="78" t="s">
        <v>3316</v>
      </c>
      <c r="D133" s="79">
        <v>3000000</v>
      </c>
      <c r="E133" s="79">
        <v>3000000</v>
      </c>
    </row>
    <row r="134" spans="1:5" ht="36">
      <c r="A134" s="77" t="s">
        <v>3317</v>
      </c>
      <c r="B134" s="78" t="s">
        <v>3318</v>
      </c>
      <c r="C134" s="78" t="s">
        <v>3319</v>
      </c>
      <c r="D134" s="79">
        <v>103000</v>
      </c>
      <c r="E134" s="79">
        <v>103000</v>
      </c>
    </row>
    <row r="135" spans="1:5" ht="36">
      <c r="A135" s="77" t="s">
        <v>3320</v>
      </c>
      <c r="B135" s="78" t="s">
        <v>3321</v>
      </c>
      <c r="C135" s="78" t="s">
        <v>3322</v>
      </c>
      <c r="D135" s="79">
        <v>600000</v>
      </c>
      <c r="E135" s="79">
        <v>600000</v>
      </c>
    </row>
    <row r="136" spans="1:5" ht="24">
      <c r="A136" s="77" t="s">
        <v>3323</v>
      </c>
      <c r="B136" s="78" t="s">
        <v>3324</v>
      </c>
      <c r="C136" s="78" t="s">
        <v>3325</v>
      </c>
      <c r="D136" s="79">
        <v>500000</v>
      </c>
      <c r="E136" s="79">
        <v>500000</v>
      </c>
    </row>
    <row r="137" spans="1:5" ht="36">
      <c r="A137" s="77" t="s">
        <v>3326</v>
      </c>
      <c r="B137" s="78" t="s">
        <v>3327</v>
      </c>
      <c r="C137" s="78" t="s">
        <v>3328</v>
      </c>
      <c r="D137" s="79">
        <v>400000</v>
      </c>
      <c r="E137" s="79">
        <v>400000</v>
      </c>
    </row>
    <row r="138" spans="1:5" ht="60">
      <c r="A138" s="77" t="s">
        <v>3329</v>
      </c>
      <c r="B138" s="78" t="s">
        <v>3330</v>
      </c>
      <c r="C138" s="78" t="s">
        <v>3331</v>
      </c>
      <c r="D138" s="79">
        <v>250000</v>
      </c>
      <c r="E138" s="79">
        <v>250000</v>
      </c>
    </row>
    <row r="139" spans="1:5" ht="36">
      <c r="A139" s="77" t="s">
        <v>3332</v>
      </c>
      <c r="B139" s="78" t="s">
        <v>3333</v>
      </c>
      <c r="C139" s="78" t="s">
        <v>3334</v>
      </c>
      <c r="D139" s="79">
        <v>100000</v>
      </c>
      <c r="E139" s="79">
        <v>100000</v>
      </c>
    </row>
    <row r="140" spans="1:5" ht="24">
      <c r="A140" s="77" t="s">
        <v>3335</v>
      </c>
      <c r="B140" s="78" t="s">
        <v>3336</v>
      </c>
      <c r="C140" s="78" t="s">
        <v>3337</v>
      </c>
      <c r="D140" s="79">
        <v>200000</v>
      </c>
      <c r="E140" s="79">
        <v>200000</v>
      </c>
    </row>
    <row r="141" spans="1:5" ht="60">
      <c r="A141" s="77" t="s">
        <v>3338</v>
      </c>
      <c r="B141" s="78" t="s">
        <v>3339</v>
      </c>
      <c r="C141" s="78" t="s">
        <v>3340</v>
      </c>
      <c r="D141" s="79">
        <v>250000</v>
      </c>
      <c r="E141" s="79">
        <v>250000</v>
      </c>
    </row>
    <row r="142" spans="1:5" ht="48">
      <c r="A142" s="77" t="s">
        <v>3341</v>
      </c>
      <c r="B142" s="78" t="s">
        <v>3342</v>
      </c>
      <c r="C142" s="78" t="s">
        <v>3343</v>
      </c>
      <c r="D142" s="79">
        <v>1000000</v>
      </c>
      <c r="E142" s="79">
        <v>1000000</v>
      </c>
    </row>
    <row r="143" spans="1:5" ht="24">
      <c r="A143" s="77" t="s">
        <v>3344</v>
      </c>
      <c r="B143" s="78" t="s">
        <v>3345</v>
      </c>
      <c r="C143" s="78" t="s">
        <v>3346</v>
      </c>
      <c r="D143" s="79">
        <v>1000000</v>
      </c>
      <c r="E143" s="79">
        <v>1000000</v>
      </c>
    </row>
    <row r="144" spans="1:5" ht="24">
      <c r="A144" s="77" t="s">
        <v>3347</v>
      </c>
      <c r="B144" s="78" t="s">
        <v>3348</v>
      </c>
      <c r="C144" s="78" t="s">
        <v>3349</v>
      </c>
      <c r="D144" s="79">
        <v>200000</v>
      </c>
      <c r="E144" s="79">
        <v>200000</v>
      </c>
    </row>
    <row r="145" spans="1:5" ht="72">
      <c r="A145" s="77" t="s">
        <v>3350</v>
      </c>
      <c r="B145" s="78" t="s">
        <v>3351</v>
      </c>
      <c r="C145" s="78" t="s">
        <v>3352</v>
      </c>
      <c r="D145" s="79">
        <v>1000000</v>
      </c>
      <c r="E145" s="79">
        <v>1000000</v>
      </c>
    </row>
    <row r="146" spans="1:5">
      <c r="A146" s="191" t="s">
        <v>3353</v>
      </c>
      <c r="B146" s="192"/>
      <c r="C146" s="193" t="s">
        <v>2069</v>
      </c>
      <c r="D146" s="52">
        <f>SUM(D5:D145)</f>
        <v>83207700</v>
      </c>
      <c r="E146" s="51">
        <f>SUM(E5:E145)</f>
        <v>83183947</v>
      </c>
    </row>
  </sheetData>
  <mergeCells count="3">
    <mergeCell ref="A1:E1"/>
    <mergeCell ref="A2:E2"/>
    <mergeCell ref="A146:C146"/>
  </mergeCells>
  <pageMargins left="0.70866141732283472" right="0.70866141732283472" top="0.78740157480314965" bottom="0.78740157480314965" header="0.31496062992125984" footer="0.31496062992125984"/>
  <pageSetup paperSize="9" firstPageNumber="48" orientation="portrait" useFirstPageNumber="1" r:id="rId1"/>
  <headerFooter>
    <oddFooter>&amp;C&amp;P&amp;Rkap. 48 individuální dotace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1"/>
  <sheetViews>
    <sheetView workbookViewId="0">
      <selection activeCell="C4" sqref="C4"/>
    </sheetView>
  </sheetViews>
  <sheetFormatPr defaultColWidth="13.5703125" defaultRowHeight="15"/>
  <cols>
    <col min="1" max="1" width="8.28515625" style="4" customWidth="1"/>
    <col min="2" max="2" width="22" style="5" customWidth="1"/>
    <col min="3" max="3" width="28.140625" style="5" customWidth="1"/>
    <col min="4" max="4" width="13.140625" style="6" customWidth="1"/>
    <col min="5" max="5" width="14.42578125" style="41" customWidth="1"/>
    <col min="6" max="252" width="13.5703125" style="2"/>
    <col min="253" max="253" width="6.5703125" style="2" customWidth="1"/>
    <col min="254" max="254" width="16.85546875" style="2" customWidth="1"/>
    <col min="255" max="255" width="15.42578125" style="2" customWidth="1"/>
    <col min="256" max="256" width="9.28515625" style="2" bestFit="1" customWidth="1"/>
    <col min="257" max="257" width="7.5703125" style="2" customWidth="1"/>
    <col min="258" max="258" width="6.42578125" style="2" customWidth="1"/>
    <col min="259" max="259" width="4.5703125" style="2" customWidth="1"/>
    <col min="260" max="260" width="10.5703125" style="2" bestFit="1" customWidth="1"/>
    <col min="261" max="261" width="16.85546875" style="2" customWidth="1"/>
    <col min="262" max="508" width="13.5703125" style="2"/>
    <col min="509" max="509" width="6.5703125" style="2" customWidth="1"/>
    <col min="510" max="510" width="16.85546875" style="2" customWidth="1"/>
    <col min="511" max="511" width="15.42578125" style="2" customWidth="1"/>
    <col min="512" max="512" width="9.28515625" style="2" bestFit="1" customWidth="1"/>
    <col min="513" max="513" width="7.5703125" style="2" customWidth="1"/>
    <col min="514" max="514" width="6.42578125" style="2" customWidth="1"/>
    <col min="515" max="515" width="4.5703125" style="2" customWidth="1"/>
    <col min="516" max="516" width="10.5703125" style="2" bestFit="1" customWidth="1"/>
    <col min="517" max="517" width="16.85546875" style="2" customWidth="1"/>
    <col min="518" max="764" width="13.5703125" style="2"/>
    <col min="765" max="765" width="6.5703125" style="2" customWidth="1"/>
    <col min="766" max="766" width="16.85546875" style="2" customWidth="1"/>
    <col min="767" max="767" width="15.42578125" style="2" customWidth="1"/>
    <col min="768" max="768" width="9.28515625" style="2" bestFit="1" customWidth="1"/>
    <col min="769" max="769" width="7.5703125" style="2" customWidth="1"/>
    <col min="770" max="770" width="6.42578125" style="2" customWidth="1"/>
    <col min="771" max="771" width="4.5703125" style="2" customWidth="1"/>
    <col min="772" max="772" width="10.5703125" style="2" bestFit="1" customWidth="1"/>
    <col min="773" max="773" width="16.85546875" style="2" customWidth="1"/>
    <col min="774" max="1020" width="13.5703125" style="2"/>
    <col min="1021" max="1021" width="6.5703125" style="2" customWidth="1"/>
    <col min="1022" max="1022" width="16.85546875" style="2" customWidth="1"/>
    <col min="1023" max="1023" width="15.42578125" style="2" customWidth="1"/>
    <col min="1024" max="1024" width="9.28515625" style="2" bestFit="1" customWidth="1"/>
    <col min="1025" max="1025" width="7.5703125" style="2" customWidth="1"/>
    <col min="1026" max="1026" width="6.42578125" style="2" customWidth="1"/>
    <col min="1027" max="1027" width="4.5703125" style="2" customWidth="1"/>
    <col min="1028" max="1028" width="10.5703125" style="2" bestFit="1" customWidth="1"/>
    <col min="1029" max="1029" width="16.85546875" style="2" customWidth="1"/>
    <col min="1030" max="1276" width="13.5703125" style="2"/>
    <col min="1277" max="1277" width="6.5703125" style="2" customWidth="1"/>
    <col min="1278" max="1278" width="16.85546875" style="2" customWidth="1"/>
    <col min="1279" max="1279" width="15.42578125" style="2" customWidth="1"/>
    <col min="1280" max="1280" width="9.28515625" style="2" bestFit="1" customWidth="1"/>
    <col min="1281" max="1281" width="7.5703125" style="2" customWidth="1"/>
    <col min="1282" max="1282" width="6.42578125" style="2" customWidth="1"/>
    <col min="1283" max="1283" width="4.5703125" style="2" customWidth="1"/>
    <col min="1284" max="1284" width="10.5703125" style="2" bestFit="1" customWidth="1"/>
    <col min="1285" max="1285" width="16.85546875" style="2" customWidth="1"/>
    <col min="1286" max="1532" width="13.5703125" style="2"/>
    <col min="1533" max="1533" width="6.5703125" style="2" customWidth="1"/>
    <col min="1534" max="1534" width="16.85546875" style="2" customWidth="1"/>
    <col min="1535" max="1535" width="15.42578125" style="2" customWidth="1"/>
    <col min="1536" max="1536" width="9.28515625" style="2" bestFit="1" customWidth="1"/>
    <col min="1537" max="1537" width="7.5703125" style="2" customWidth="1"/>
    <col min="1538" max="1538" width="6.42578125" style="2" customWidth="1"/>
    <col min="1539" max="1539" width="4.5703125" style="2" customWidth="1"/>
    <col min="1540" max="1540" width="10.5703125" style="2" bestFit="1" customWidth="1"/>
    <col min="1541" max="1541" width="16.85546875" style="2" customWidth="1"/>
    <col min="1542" max="1788" width="13.5703125" style="2"/>
    <col min="1789" max="1789" width="6.5703125" style="2" customWidth="1"/>
    <col min="1790" max="1790" width="16.85546875" style="2" customWidth="1"/>
    <col min="1791" max="1791" width="15.42578125" style="2" customWidth="1"/>
    <col min="1792" max="1792" width="9.28515625" style="2" bestFit="1" customWidth="1"/>
    <col min="1793" max="1793" width="7.5703125" style="2" customWidth="1"/>
    <col min="1794" max="1794" width="6.42578125" style="2" customWidth="1"/>
    <col min="1795" max="1795" width="4.5703125" style="2" customWidth="1"/>
    <col min="1796" max="1796" width="10.5703125" style="2" bestFit="1" customWidth="1"/>
    <col min="1797" max="1797" width="16.85546875" style="2" customWidth="1"/>
    <col min="1798" max="2044" width="13.5703125" style="2"/>
    <col min="2045" max="2045" width="6.5703125" style="2" customWidth="1"/>
    <col min="2046" max="2046" width="16.85546875" style="2" customWidth="1"/>
    <col min="2047" max="2047" width="15.42578125" style="2" customWidth="1"/>
    <col min="2048" max="2048" width="9.28515625" style="2" bestFit="1" customWidth="1"/>
    <col min="2049" max="2049" width="7.5703125" style="2" customWidth="1"/>
    <col min="2050" max="2050" width="6.42578125" style="2" customWidth="1"/>
    <col min="2051" max="2051" width="4.5703125" style="2" customWidth="1"/>
    <col min="2052" max="2052" width="10.5703125" style="2" bestFit="1" customWidth="1"/>
    <col min="2053" max="2053" width="16.85546875" style="2" customWidth="1"/>
    <col min="2054" max="2300" width="13.5703125" style="2"/>
    <col min="2301" max="2301" width="6.5703125" style="2" customWidth="1"/>
    <col min="2302" max="2302" width="16.85546875" style="2" customWidth="1"/>
    <col min="2303" max="2303" width="15.42578125" style="2" customWidth="1"/>
    <col min="2304" max="2304" width="9.28515625" style="2" bestFit="1" customWidth="1"/>
    <col min="2305" max="2305" width="7.5703125" style="2" customWidth="1"/>
    <col min="2306" max="2306" width="6.42578125" style="2" customWidth="1"/>
    <col min="2307" max="2307" width="4.5703125" style="2" customWidth="1"/>
    <col min="2308" max="2308" width="10.5703125" style="2" bestFit="1" customWidth="1"/>
    <col min="2309" max="2309" width="16.85546875" style="2" customWidth="1"/>
    <col min="2310" max="2556" width="13.5703125" style="2"/>
    <col min="2557" max="2557" width="6.5703125" style="2" customWidth="1"/>
    <col min="2558" max="2558" width="16.85546875" style="2" customWidth="1"/>
    <col min="2559" max="2559" width="15.42578125" style="2" customWidth="1"/>
    <col min="2560" max="2560" width="9.28515625" style="2" bestFit="1" customWidth="1"/>
    <col min="2561" max="2561" width="7.5703125" style="2" customWidth="1"/>
    <col min="2562" max="2562" width="6.42578125" style="2" customWidth="1"/>
    <col min="2563" max="2563" width="4.5703125" style="2" customWidth="1"/>
    <col min="2564" max="2564" width="10.5703125" style="2" bestFit="1" customWidth="1"/>
    <col min="2565" max="2565" width="16.85546875" style="2" customWidth="1"/>
    <col min="2566" max="2812" width="13.5703125" style="2"/>
    <col min="2813" max="2813" width="6.5703125" style="2" customWidth="1"/>
    <col min="2814" max="2814" width="16.85546875" style="2" customWidth="1"/>
    <col min="2815" max="2815" width="15.42578125" style="2" customWidth="1"/>
    <col min="2816" max="2816" width="9.28515625" style="2" bestFit="1" customWidth="1"/>
    <col min="2817" max="2817" width="7.5703125" style="2" customWidth="1"/>
    <col min="2818" max="2818" width="6.42578125" style="2" customWidth="1"/>
    <col min="2819" max="2819" width="4.5703125" style="2" customWidth="1"/>
    <col min="2820" max="2820" width="10.5703125" style="2" bestFit="1" customWidth="1"/>
    <col min="2821" max="2821" width="16.85546875" style="2" customWidth="1"/>
    <col min="2822" max="3068" width="13.5703125" style="2"/>
    <col min="3069" max="3069" width="6.5703125" style="2" customWidth="1"/>
    <col min="3070" max="3070" width="16.85546875" style="2" customWidth="1"/>
    <col min="3071" max="3071" width="15.42578125" style="2" customWidth="1"/>
    <col min="3072" max="3072" width="9.28515625" style="2" bestFit="1" customWidth="1"/>
    <col min="3073" max="3073" width="7.5703125" style="2" customWidth="1"/>
    <col min="3074" max="3074" width="6.42578125" style="2" customWidth="1"/>
    <col min="3075" max="3075" width="4.5703125" style="2" customWidth="1"/>
    <col min="3076" max="3076" width="10.5703125" style="2" bestFit="1" customWidth="1"/>
    <col min="3077" max="3077" width="16.85546875" style="2" customWidth="1"/>
    <col min="3078" max="3324" width="13.5703125" style="2"/>
    <col min="3325" max="3325" width="6.5703125" style="2" customWidth="1"/>
    <col min="3326" max="3326" width="16.85546875" style="2" customWidth="1"/>
    <col min="3327" max="3327" width="15.42578125" style="2" customWidth="1"/>
    <col min="3328" max="3328" width="9.28515625" style="2" bestFit="1" customWidth="1"/>
    <col min="3329" max="3329" width="7.5703125" style="2" customWidth="1"/>
    <col min="3330" max="3330" width="6.42578125" style="2" customWidth="1"/>
    <col min="3331" max="3331" width="4.5703125" style="2" customWidth="1"/>
    <col min="3332" max="3332" width="10.5703125" style="2" bestFit="1" customWidth="1"/>
    <col min="3333" max="3333" width="16.85546875" style="2" customWidth="1"/>
    <col min="3334" max="3580" width="13.5703125" style="2"/>
    <col min="3581" max="3581" width="6.5703125" style="2" customWidth="1"/>
    <col min="3582" max="3582" width="16.85546875" style="2" customWidth="1"/>
    <col min="3583" max="3583" width="15.42578125" style="2" customWidth="1"/>
    <col min="3584" max="3584" width="9.28515625" style="2" bestFit="1" customWidth="1"/>
    <col min="3585" max="3585" width="7.5703125" style="2" customWidth="1"/>
    <col min="3586" max="3586" width="6.42578125" style="2" customWidth="1"/>
    <col min="3587" max="3587" width="4.5703125" style="2" customWidth="1"/>
    <col min="3588" max="3588" width="10.5703125" style="2" bestFit="1" customWidth="1"/>
    <col min="3589" max="3589" width="16.85546875" style="2" customWidth="1"/>
    <col min="3590" max="3836" width="13.5703125" style="2"/>
    <col min="3837" max="3837" width="6.5703125" style="2" customWidth="1"/>
    <col min="3838" max="3838" width="16.85546875" style="2" customWidth="1"/>
    <col min="3839" max="3839" width="15.42578125" style="2" customWidth="1"/>
    <col min="3840" max="3840" width="9.28515625" style="2" bestFit="1" customWidth="1"/>
    <col min="3841" max="3841" width="7.5703125" style="2" customWidth="1"/>
    <col min="3842" max="3842" width="6.42578125" style="2" customWidth="1"/>
    <col min="3843" max="3843" width="4.5703125" style="2" customWidth="1"/>
    <col min="3844" max="3844" width="10.5703125" style="2" bestFit="1" customWidth="1"/>
    <col min="3845" max="3845" width="16.85546875" style="2" customWidth="1"/>
    <col min="3846" max="4092" width="13.5703125" style="2"/>
    <col min="4093" max="4093" width="6.5703125" style="2" customWidth="1"/>
    <col min="4094" max="4094" width="16.85546875" style="2" customWidth="1"/>
    <col min="4095" max="4095" width="15.42578125" style="2" customWidth="1"/>
    <col min="4096" max="4096" width="9.28515625" style="2" bestFit="1" customWidth="1"/>
    <col min="4097" max="4097" width="7.5703125" style="2" customWidth="1"/>
    <col min="4098" max="4098" width="6.42578125" style="2" customWidth="1"/>
    <col min="4099" max="4099" width="4.5703125" style="2" customWidth="1"/>
    <col min="4100" max="4100" width="10.5703125" style="2" bestFit="1" customWidth="1"/>
    <col min="4101" max="4101" width="16.85546875" style="2" customWidth="1"/>
    <col min="4102" max="4348" width="13.5703125" style="2"/>
    <col min="4349" max="4349" width="6.5703125" style="2" customWidth="1"/>
    <col min="4350" max="4350" width="16.85546875" style="2" customWidth="1"/>
    <col min="4351" max="4351" width="15.42578125" style="2" customWidth="1"/>
    <col min="4352" max="4352" width="9.28515625" style="2" bestFit="1" customWidth="1"/>
    <col min="4353" max="4353" width="7.5703125" style="2" customWidth="1"/>
    <col min="4354" max="4354" width="6.42578125" style="2" customWidth="1"/>
    <col min="4355" max="4355" width="4.5703125" style="2" customWidth="1"/>
    <col min="4356" max="4356" width="10.5703125" style="2" bestFit="1" customWidth="1"/>
    <col min="4357" max="4357" width="16.85546875" style="2" customWidth="1"/>
    <col min="4358" max="4604" width="13.5703125" style="2"/>
    <col min="4605" max="4605" width="6.5703125" style="2" customWidth="1"/>
    <col min="4606" max="4606" width="16.85546875" style="2" customWidth="1"/>
    <col min="4607" max="4607" width="15.42578125" style="2" customWidth="1"/>
    <col min="4608" max="4608" width="9.28515625" style="2" bestFit="1" customWidth="1"/>
    <col min="4609" max="4609" width="7.5703125" style="2" customWidth="1"/>
    <col min="4610" max="4610" width="6.42578125" style="2" customWidth="1"/>
    <col min="4611" max="4611" width="4.5703125" style="2" customWidth="1"/>
    <col min="4612" max="4612" width="10.5703125" style="2" bestFit="1" customWidth="1"/>
    <col min="4613" max="4613" width="16.85546875" style="2" customWidth="1"/>
    <col min="4614" max="4860" width="13.5703125" style="2"/>
    <col min="4861" max="4861" width="6.5703125" style="2" customWidth="1"/>
    <col min="4862" max="4862" width="16.85546875" style="2" customWidth="1"/>
    <col min="4863" max="4863" width="15.42578125" style="2" customWidth="1"/>
    <col min="4864" max="4864" width="9.28515625" style="2" bestFit="1" customWidth="1"/>
    <col min="4865" max="4865" width="7.5703125" style="2" customWidth="1"/>
    <col min="4866" max="4866" width="6.42578125" style="2" customWidth="1"/>
    <col min="4867" max="4867" width="4.5703125" style="2" customWidth="1"/>
    <col min="4868" max="4868" width="10.5703125" style="2" bestFit="1" customWidth="1"/>
    <col min="4869" max="4869" width="16.85546875" style="2" customWidth="1"/>
    <col min="4870" max="5116" width="13.5703125" style="2"/>
    <col min="5117" max="5117" width="6.5703125" style="2" customWidth="1"/>
    <col min="5118" max="5118" width="16.85546875" style="2" customWidth="1"/>
    <col min="5119" max="5119" width="15.42578125" style="2" customWidth="1"/>
    <col min="5120" max="5120" width="9.28515625" style="2" bestFit="1" customWidth="1"/>
    <col min="5121" max="5121" width="7.5703125" style="2" customWidth="1"/>
    <col min="5122" max="5122" width="6.42578125" style="2" customWidth="1"/>
    <col min="5123" max="5123" width="4.5703125" style="2" customWidth="1"/>
    <col min="5124" max="5124" width="10.5703125" style="2" bestFit="1" customWidth="1"/>
    <col min="5125" max="5125" width="16.85546875" style="2" customWidth="1"/>
    <col min="5126" max="5372" width="13.5703125" style="2"/>
    <col min="5373" max="5373" width="6.5703125" style="2" customWidth="1"/>
    <col min="5374" max="5374" width="16.85546875" style="2" customWidth="1"/>
    <col min="5375" max="5375" width="15.42578125" style="2" customWidth="1"/>
    <col min="5376" max="5376" width="9.28515625" style="2" bestFit="1" customWidth="1"/>
    <col min="5377" max="5377" width="7.5703125" style="2" customWidth="1"/>
    <col min="5378" max="5378" width="6.42578125" style="2" customWidth="1"/>
    <col min="5379" max="5379" width="4.5703125" style="2" customWidth="1"/>
    <col min="5380" max="5380" width="10.5703125" style="2" bestFit="1" customWidth="1"/>
    <col min="5381" max="5381" width="16.85546875" style="2" customWidth="1"/>
    <col min="5382" max="5628" width="13.5703125" style="2"/>
    <col min="5629" max="5629" width="6.5703125" style="2" customWidth="1"/>
    <col min="5630" max="5630" width="16.85546875" style="2" customWidth="1"/>
    <col min="5631" max="5631" width="15.42578125" style="2" customWidth="1"/>
    <col min="5632" max="5632" width="9.28515625" style="2" bestFit="1" customWidth="1"/>
    <col min="5633" max="5633" width="7.5703125" style="2" customWidth="1"/>
    <col min="5634" max="5634" width="6.42578125" style="2" customWidth="1"/>
    <col min="5635" max="5635" width="4.5703125" style="2" customWidth="1"/>
    <col min="5636" max="5636" width="10.5703125" style="2" bestFit="1" customWidth="1"/>
    <col min="5637" max="5637" width="16.85546875" style="2" customWidth="1"/>
    <col min="5638" max="5884" width="13.5703125" style="2"/>
    <col min="5885" max="5885" width="6.5703125" style="2" customWidth="1"/>
    <col min="5886" max="5886" width="16.85546875" style="2" customWidth="1"/>
    <col min="5887" max="5887" width="15.42578125" style="2" customWidth="1"/>
    <col min="5888" max="5888" width="9.28515625" style="2" bestFit="1" customWidth="1"/>
    <col min="5889" max="5889" width="7.5703125" style="2" customWidth="1"/>
    <col min="5890" max="5890" width="6.42578125" style="2" customWidth="1"/>
    <col min="5891" max="5891" width="4.5703125" style="2" customWidth="1"/>
    <col min="5892" max="5892" width="10.5703125" style="2" bestFit="1" customWidth="1"/>
    <col min="5893" max="5893" width="16.85546875" style="2" customWidth="1"/>
    <col min="5894" max="6140" width="13.5703125" style="2"/>
    <col min="6141" max="6141" width="6.5703125" style="2" customWidth="1"/>
    <col min="6142" max="6142" width="16.85546875" style="2" customWidth="1"/>
    <col min="6143" max="6143" width="15.42578125" style="2" customWidth="1"/>
    <col min="6144" max="6144" width="9.28515625" style="2" bestFit="1" customWidth="1"/>
    <col min="6145" max="6145" width="7.5703125" style="2" customWidth="1"/>
    <col min="6146" max="6146" width="6.42578125" style="2" customWidth="1"/>
    <col min="6147" max="6147" width="4.5703125" style="2" customWidth="1"/>
    <col min="6148" max="6148" width="10.5703125" style="2" bestFit="1" customWidth="1"/>
    <col min="6149" max="6149" width="16.85546875" style="2" customWidth="1"/>
    <col min="6150" max="6396" width="13.5703125" style="2"/>
    <col min="6397" max="6397" width="6.5703125" style="2" customWidth="1"/>
    <col min="6398" max="6398" width="16.85546875" style="2" customWidth="1"/>
    <col min="6399" max="6399" width="15.42578125" style="2" customWidth="1"/>
    <col min="6400" max="6400" width="9.28515625" style="2" bestFit="1" customWidth="1"/>
    <col min="6401" max="6401" width="7.5703125" style="2" customWidth="1"/>
    <col min="6402" max="6402" width="6.42578125" style="2" customWidth="1"/>
    <col min="6403" max="6403" width="4.5703125" style="2" customWidth="1"/>
    <col min="6404" max="6404" width="10.5703125" style="2" bestFit="1" customWidth="1"/>
    <col min="6405" max="6405" width="16.85546875" style="2" customWidth="1"/>
    <col min="6406" max="6652" width="13.5703125" style="2"/>
    <col min="6653" max="6653" width="6.5703125" style="2" customWidth="1"/>
    <col min="6654" max="6654" width="16.85546875" style="2" customWidth="1"/>
    <col min="6655" max="6655" width="15.42578125" style="2" customWidth="1"/>
    <col min="6656" max="6656" width="9.28515625" style="2" bestFit="1" customWidth="1"/>
    <col min="6657" max="6657" width="7.5703125" style="2" customWidth="1"/>
    <col min="6658" max="6658" width="6.42578125" style="2" customWidth="1"/>
    <col min="6659" max="6659" width="4.5703125" style="2" customWidth="1"/>
    <col min="6660" max="6660" width="10.5703125" style="2" bestFit="1" customWidth="1"/>
    <col min="6661" max="6661" width="16.85546875" style="2" customWidth="1"/>
    <col min="6662" max="6908" width="13.5703125" style="2"/>
    <col min="6909" max="6909" width="6.5703125" style="2" customWidth="1"/>
    <col min="6910" max="6910" width="16.85546875" style="2" customWidth="1"/>
    <col min="6911" max="6911" width="15.42578125" style="2" customWidth="1"/>
    <col min="6912" max="6912" width="9.28515625" style="2" bestFit="1" customWidth="1"/>
    <col min="6913" max="6913" width="7.5703125" style="2" customWidth="1"/>
    <col min="6914" max="6914" width="6.42578125" style="2" customWidth="1"/>
    <col min="6915" max="6915" width="4.5703125" style="2" customWidth="1"/>
    <col min="6916" max="6916" width="10.5703125" style="2" bestFit="1" customWidth="1"/>
    <col min="6917" max="6917" width="16.85546875" style="2" customWidth="1"/>
    <col min="6918" max="7164" width="13.5703125" style="2"/>
    <col min="7165" max="7165" width="6.5703125" style="2" customWidth="1"/>
    <col min="7166" max="7166" width="16.85546875" style="2" customWidth="1"/>
    <col min="7167" max="7167" width="15.42578125" style="2" customWidth="1"/>
    <col min="7168" max="7168" width="9.28515625" style="2" bestFit="1" customWidth="1"/>
    <col min="7169" max="7169" width="7.5703125" style="2" customWidth="1"/>
    <col min="7170" max="7170" width="6.42578125" style="2" customWidth="1"/>
    <col min="7171" max="7171" width="4.5703125" style="2" customWidth="1"/>
    <col min="7172" max="7172" width="10.5703125" style="2" bestFit="1" customWidth="1"/>
    <col min="7173" max="7173" width="16.85546875" style="2" customWidth="1"/>
    <col min="7174" max="7420" width="13.5703125" style="2"/>
    <col min="7421" max="7421" width="6.5703125" style="2" customWidth="1"/>
    <col min="7422" max="7422" width="16.85546875" style="2" customWidth="1"/>
    <col min="7423" max="7423" width="15.42578125" style="2" customWidth="1"/>
    <col min="7424" max="7424" width="9.28515625" style="2" bestFit="1" customWidth="1"/>
    <col min="7425" max="7425" width="7.5703125" style="2" customWidth="1"/>
    <col min="7426" max="7426" width="6.42578125" style="2" customWidth="1"/>
    <col min="7427" max="7427" width="4.5703125" style="2" customWidth="1"/>
    <col min="7428" max="7428" width="10.5703125" style="2" bestFit="1" customWidth="1"/>
    <col min="7429" max="7429" width="16.85546875" style="2" customWidth="1"/>
    <col min="7430" max="7676" width="13.5703125" style="2"/>
    <col min="7677" max="7677" width="6.5703125" style="2" customWidth="1"/>
    <col min="7678" max="7678" width="16.85546875" style="2" customWidth="1"/>
    <col min="7679" max="7679" width="15.42578125" style="2" customWidth="1"/>
    <col min="7680" max="7680" width="9.28515625" style="2" bestFit="1" customWidth="1"/>
    <col min="7681" max="7681" width="7.5703125" style="2" customWidth="1"/>
    <col min="7682" max="7682" width="6.42578125" style="2" customWidth="1"/>
    <col min="7683" max="7683" width="4.5703125" style="2" customWidth="1"/>
    <col min="7684" max="7684" width="10.5703125" style="2" bestFit="1" customWidth="1"/>
    <col min="7685" max="7685" width="16.85546875" style="2" customWidth="1"/>
    <col min="7686" max="7932" width="13.5703125" style="2"/>
    <col min="7933" max="7933" width="6.5703125" style="2" customWidth="1"/>
    <col min="7934" max="7934" width="16.85546875" style="2" customWidth="1"/>
    <col min="7935" max="7935" width="15.42578125" style="2" customWidth="1"/>
    <col min="7936" max="7936" width="9.28515625" style="2" bestFit="1" customWidth="1"/>
    <col min="7937" max="7937" width="7.5703125" style="2" customWidth="1"/>
    <col min="7938" max="7938" width="6.42578125" style="2" customWidth="1"/>
    <col min="7939" max="7939" width="4.5703125" style="2" customWidth="1"/>
    <col min="7940" max="7940" width="10.5703125" style="2" bestFit="1" customWidth="1"/>
    <col min="7941" max="7941" width="16.85546875" style="2" customWidth="1"/>
    <col min="7942" max="8188" width="13.5703125" style="2"/>
    <col min="8189" max="8189" width="6.5703125" style="2" customWidth="1"/>
    <col min="8190" max="8190" width="16.85546875" style="2" customWidth="1"/>
    <col min="8191" max="8191" width="15.42578125" style="2" customWidth="1"/>
    <col min="8192" max="8192" width="9.28515625" style="2" bestFit="1" customWidth="1"/>
    <col min="8193" max="8193" width="7.5703125" style="2" customWidth="1"/>
    <col min="8194" max="8194" width="6.42578125" style="2" customWidth="1"/>
    <col min="8195" max="8195" width="4.5703125" style="2" customWidth="1"/>
    <col min="8196" max="8196" width="10.5703125" style="2" bestFit="1" customWidth="1"/>
    <col min="8197" max="8197" width="16.85546875" style="2" customWidth="1"/>
    <col min="8198" max="8444" width="13.5703125" style="2"/>
    <col min="8445" max="8445" width="6.5703125" style="2" customWidth="1"/>
    <col min="8446" max="8446" width="16.85546875" style="2" customWidth="1"/>
    <col min="8447" max="8447" width="15.42578125" style="2" customWidth="1"/>
    <col min="8448" max="8448" width="9.28515625" style="2" bestFit="1" customWidth="1"/>
    <col min="8449" max="8449" width="7.5703125" style="2" customWidth="1"/>
    <col min="8450" max="8450" width="6.42578125" style="2" customWidth="1"/>
    <col min="8451" max="8451" width="4.5703125" style="2" customWidth="1"/>
    <col min="8452" max="8452" width="10.5703125" style="2" bestFit="1" customWidth="1"/>
    <col min="8453" max="8453" width="16.85546875" style="2" customWidth="1"/>
    <col min="8454" max="8700" width="13.5703125" style="2"/>
    <col min="8701" max="8701" width="6.5703125" style="2" customWidth="1"/>
    <col min="8702" max="8702" width="16.85546875" style="2" customWidth="1"/>
    <col min="8703" max="8703" width="15.42578125" style="2" customWidth="1"/>
    <col min="8704" max="8704" width="9.28515625" style="2" bestFit="1" customWidth="1"/>
    <col min="8705" max="8705" width="7.5703125" style="2" customWidth="1"/>
    <col min="8706" max="8706" width="6.42578125" style="2" customWidth="1"/>
    <col min="8707" max="8707" width="4.5703125" style="2" customWidth="1"/>
    <col min="8708" max="8708" width="10.5703125" style="2" bestFit="1" customWidth="1"/>
    <col min="8709" max="8709" width="16.85546875" style="2" customWidth="1"/>
    <col min="8710" max="8956" width="13.5703125" style="2"/>
    <col min="8957" max="8957" width="6.5703125" style="2" customWidth="1"/>
    <col min="8958" max="8958" width="16.85546875" style="2" customWidth="1"/>
    <col min="8959" max="8959" width="15.42578125" style="2" customWidth="1"/>
    <col min="8960" max="8960" width="9.28515625" style="2" bestFit="1" customWidth="1"/>
    <col min="8961" max="8961" width="7.5703125" style="2" customWidth="1"/>
    <col min="8962" max="8962" width="6.42578125" style="2" customWidth="1"/>
    <col min="8963" max="8963" width="4.5703125" style="2" customWidth="1"/>
    <col min="8964" max="8964" width="10.5703125" style="2" bestFit="1" customWidth="1"/>
    <col min="8965" max="8965" width="16.85546875" style="2" customWidth="1"/>
    <col min="8966" max="9212" width="13.5703125" style="2"/>
    <col min="9213" max="9213" width="6.5703125" style="2" customWidth="1"/>
    <col min="9214" max="9214" width="16.85546875" style="2" customWidth="1"/>
    <col min="9215" max="9215" width="15.42578125" style="2" customWidth="1"/>
    <col min="9216" max="9216" width="9.28515625" style="2" bestFit="1" customWidth="1"/>
    <col min="9217" max="9217" width="7.5703125" style="2" customWidth="1"/>
    <col min="9218" max="9218" width="6.42578125" style="2" customWidth="1"/>
    <col min="9219" max="9219" width="4.5703125" style="2" customWidth="1"/>
    <col min="9220" max="9220" width="10.5703125" style="2" bestFit="1" customWidth="1"/>
    <col min="9221" max="9221" width="16.85546875" style="2" customWidth="1"/>
    <col min="9222" max="9468" width="13.5703125" style="2"/>
    <col min="9469" max="9469" width="6.5703125" style="2" customWidth="1"/>
    <col min="9470" max="9470" width="16.85546875" style="2" customWidth="1"/>
    <col min="9471" max="9471" width="15.42578125" style="2" customWidth="1"/>
    <col min="9472" max="9472" width="9.28515625" style="2" bestFit="1" customWidth="1"/>
    <col min="9473" max="9473" width="7.5703125" style="2" customWidth="1"/>
    <col min="9474" max="9474" width="6.42578125" style="2" customWidth="1"/>
    <col min="9475" max="9475" width="4.5703125" style="2" customWidth="1"/>
    <col min="9476" max="9476" width="10.5703125" style="2" bestFit="1" customWidth="1"/>
    <col min="9477" max="9477" width="16.85546875" style="2" customWidth="1"/>
    <col min="9478" max="9724" width="13.5703125" style="2"/>
    <col min="9725" max="9725" width="6.5703125" style="2" customWidth="1"/>
    <col min="9726" max="9726" width="16.85546875" style="2" customWidth="1"/>
    <col min="9727" max="9727" width="15.42578125" style="2" customWidth="1"/>
    <col min="9728" max="9728" width="9.28515625" style="2" bestFit="1" customWidth="1"/>
    <col min="9729" max="9729" width="7.5703125" style="2" customWidth="1"/>
    <col min="9730" max="9730" width="6.42578125" style="2" customWidth="1"/>
    <col min="9731" max="9731" width="4.5703125" style="2" customWidth="1"/>
    <col min="9732" max="9732" width="10.5703125" style="2" bestFit="1" customWidth="1"/>
    <col min="9733" max="9733" width="16.85546875" style="2" customWidth="1"/>
    <col min="9734" max="9980" width="13.5703125" style="2"/>
    <col min="9981" max="9981" width="6.5703125" style="2" customWidth="1"/>
    <col min="9982" max="9982" width="16.85546875" style="2" customWidth="1"/>
    <col min="9983" max="9983" width="15.42578125" style="2" customWidth="1"/>
    <col min="9984" max="9984" width="9.28515625" style="2" bestFit="1" customWidth="1"/>
    <col min="9985" max="9985" width="7.5703125" style="2" customWidth="1"/>
    <col min="9986" max="9986" width="6.42578125" style="2" customWidth="1"/>
    <col min="9987" max="9987" width="4.5703125" style="2" customWidth="1"/>
    <col min="9988" max="9988" width="10.5703125" style="2" bestFit="1" customWidth="1"/>
    <col min="9989" max="9989" width="16.85546875" style="2" customWidth="1"/>
    <col min="9990" max="10236" width="13.5703125" style="2"/>
    <col min="10237" max="10237" width="6.5703125" style="2" customWidth="1"/>
    <col min="10238" max="10238" width="16.85546875" style="2" customWidth="1"/>
    <col min="10239" max="10239" width="15.42578125" style="2" customWidth="1"/>
    <col min="10240" max="10240" width="9.28515625" style="2" bestFit="1" customWidth="1"/>
    <col min="10241" max="10241" width="7.5703125" style="2" customWidth="1"/>
    <col min="10242" max="10242" width="6.42578125" style="2" customWidth="1"/>
    <col min="10243" max="10243" width="4.5703125" style="2" customWidth="1"/>
    <col min="10244" max="10244" width="10.5703125" style="2" bestFit="1" customWidth="1"/>
    <col min="10245" max="10245" width="16.85546875" style="2" customWidth="1"/>
    <col min="10246" max="10492" width="13.5703125" style="2"/>
    <col min="10493" max="10493" width="6.5703125" style="2" customWidth="1"/>
    <col min="10494" max="10494" width="16.85546875" style="2" customWidth="1"/>
    <col min="10495" max="10495" width="15.42578125" style="2" customWidth="1"/>
    <col min="10496" max="10496" width="9.28515625" style="2" bestFit="1" customWidth="1"/>
    <col min="10497" max="10497" width="7.5703125" style="2" customWidth="1"/>
    <col min="10498" max="10498" width="6.42578125" style="2" customWidth="1"/>
    <col min="10499" max="10499" width="4.5703125" style="2" customWidth="1"/>
    <col min="10500" max="10500" width="10.5703125" style="2" bestFit="1" customWidth="1"/>
    <col min="10501" max="10501" width="16.85546875" style="2" customWidth="1"/>
    <col min="10502" max="10748" width="13.5703125" style="2"/>
    <col min="10749" max="10749" width="6.5703125" style="2" customWidth="1"/>
    <col min="10750" max="10750" width="16.85546875" style="2" customWidth="1"/>
    <col min="10751" max="10751" width="15.42578125" style="2" customWidth="1"/>
    <col min="10752" max="10752" width="9.28515625" style="2" bestFit="1" customWidth="1"/>
    <col min="10753" max="10753" width="7.5703125" style="2" customWidth="1"/>
    <col min="10754" max="10754" width="6.42578125" style="2" customWidth="1"/>
    <col min="10755" max="10755" width="4.5703125" style="2" customWidth="1"/>
    <col min="10756" max="10756" width="10.5703125" style="2" bestFit="1" customWidth="1"/>
    <col min="10757" max="10757" width="16.85546875" style="2" customWidth="1"/>
    <col min="10758" max="11004" width="13.5703125" style="2"/>
    <col min="11005" max="11005" width="6.5703125" style="2" customWidth="1"/>
    <col min="11006" max="11006" width="16.85546875" style="2" customWidth="1"/>
    <col min="11007" max="11007" width="15.42578125" style="2" customWidth="1"/>
    <col min="11008" max="11008" width="9.28515625" style="2" bestFit="1" customWidth="1"/>
    <col min="11009" max="11009" width="7.5703125" style="2" customWidth="1"/>
    <col min="11010" max="11010" width="6.42578125" style="2" customWidth="1"/>
    <col min="11011" max="11011" width="4.5703125" style="2" customWidth="1"/>
    <col min="11012" max="11012" width="10.5703125" style="2" bestFit="1" customWidth="1"/>
    <col min="11013" max="11013" width="16.85546875" style="2" customWidth="1"/>
    <col min="11014" max="11260" width="13.5703125" style="2"/>
    <col min="11261" max="11261" width="6.5703125" style="2" customWidth="1"/>
    <col min="11262" max="11262" width="16.85546875" style="2" customWidth="1"/>
    <col min="11263" max="11263" width="15.42578125" style="2" customWidth="1"/>
    <col min="11264" max="11264" width="9.28515625" style="2" bestFit="1" customWidth="1"/>
    <col min="11265" max="11265" width="7.5703125" style="2" customWidth="1"/>
    <col min="11266" max="11266" width="6.42578125" style="2" customWidth="1"/>
    <col min="11267" max="11267" width="4.5703125" style="2" customWidth="1"/>
    <col min="11268" max="11268" width="10.5703125" style="2" bestFit="1" customWidth="1"/>
    <col min="11269" max="11269" width="16.85546875" style="2" customWidth="1"/>
    <col min="11270" max="11516" width="13.5703125" style="2"/>
    <col min="11517" max="11517" width="6.5703125" style="2" customWidth="1"/>
    <col min="11518" max="11518" width="16.85546875" style="2" customWidth="1"/>
    <col min="11519" max="11519" width="15.42578125" style="2" customWidth="1"/>
    <col min="11520" max="11520" width="9.28515625" style="2" bestFit="1" customWidth="1"/>
    <col min="11521" max="11521" width="7.5703125" style="2" customWidth="1"/>
    <col min="11522" max="11522" width="6.42578125" style="2" customWidth="1"/>
    <col min="11523" max="11523" width="4.5703125" style="2" customWidth="1"/>
    <col min="11524" max="11524" width="10.5703125" style="2" bestFit="1" customWidth="1"/>
    <col min="11525" max="11525" width="16.85546875" style="2" customWidth="1"/>
    <col min="11526" max="11772" width="13.5703125" style="2"/>
    <col min="11773" max="11773" width="6.5703125" style="2" customWidth="1"/>
    <col min="11774" max="11774" width="16.85546875" style="2" customWidth="1"/>
    <col min="11775" max="11775" width="15.42578125" style="2" customWidth="1"/>
    <col min="11776" max="11776" width="9.28515625" style="2" bestFit="1" customWidth="1"/>
    <col min="11777" max="11777" width="7.5703125" style="2" customWidth="1"/>
    <col min="11778" max="11778" width="6.42578125" style="2" customWidth="1"/>
    <col min="11779" max="11779" width="4.5703125" style="2" customWidth="1"/>
    <col min="11780" max="11780" width="10.5703125" style="2" bestFit="1" customWidth="1"/>
    <col min="11781" max="11781" width="16.85546875" style="2" customWidth="1"/>
    <col min="11782" max="12028" width="13.5703125" style="2"/>
    <col min="12029" max="12029" width="6.5703125" style="2" customWidth="1"/>
    <col min="12030" max="12030" width="16.85546875" style="2" customWidth="1"/>
    <col min="12031" max="12031" width="15.42578125" style="2" customWidth="1"/>
    <col min="12032" max="12032" width="9.28515625" style="2" bestFit="1" customWidth="1"/>
    <col min="12033" max="12033" width="7.5703125" style="2" customWidth="1"/>
    <col min="12034" max="12034" width="6.42578125" style="2" customWidth="1"/>
    <col min="12035" max="12035" width="4.5703125" style="2" customWidth="1"/>
    <col min="12036" max="12036" width="10.5703125" style="2" bestFit="1" customWidth="1"/>
    <col min="12037" max="12037" width="16.85546875" style="2" customWidth="1"/>
    <col min="12038" max="12284" width="13.5703125" style="2"/>
    <col min="12285" max="12285" width="6.5703125" style="2" customWidth="1"/>
    <col min="12286" max="12286" width="16.85546875" style="2" customWidth="1"/>
    <col min="12287" max="12287" width="15.42578125" style="2" customWidth="1"/>
    <col min="12288" max="12288" width="9.28515625" style="2" bestFit="1" customWidth="1"/>
    <col min="12289" max="12289" width="7.5703125" style="2" customWidth="1"/>
    <col min="12290" max="12290" width="6.42578125" style="2" customWidth="1"/>
    <col min="12291" max="12291" width="4.5703125" style="2" customWidth="1"/>
    <col min="12292" max="12292" width="10.5703125" style="2" bestFit="1" customWidth="1"/>
    <col min="12293" max="12293" width="16.85546875" style="2" customWidth="1"/>
    <col min="12294" max="12540" width="13.5703125" style="2"/>
    <col min="12541" max="12541" width="6.5703125" style="2" customWidth="1"/>
    <col min="12542" max="12542" width="16.85546875" style="2" customWidth="1"/>
    <col min="12543" max="12543" width="15.42578125" style="2" customWidth="1"/>
    <col min="12544" max="12544" width="9.28515625" style="2" bestFit="1" customWidth="1"/>
    <col min="12545" max="12545" width="7.5703125" style="2" customWidth="1"/>
    <col min="12546" max="12546" width="6.42578125" style="2" customWidth="1"/>
    <col min="12547" max="12547" width="4.5703125" style="2" customWidth="1"/>
    <col min="12548" max="12548" width="10.5703125" style="2" bestFit="1" customWidth="1"/>
    <col min="12549" max="12549" width="16.85546875" style="2" customWidth="1"/>
    <col min="12550" max="12796" width="13.5703125" style="2"/>
    <col min="12797" max="12797" width="6.5703125" style="2" customWidth="1"/>
    <col min="12798" max="12798" width="16.85546875" style="2" customWidth="1"/>
    <col min="12799" max="12799" width="15.42578125" style="2" customWidth="1"/>
    <col min="12800" max="12800" width="9.28515625" style="2" bestFit="1" customWidth="1"/>
    <col min="12801" max="12801" width="7.5703125" style="2" customWidth="1"/>
    <col min="12802" max="12802" width="6.42578125" style="2" customWidth="1"/>
    <col min="12803" max="12803" width="4.5703125" style="2" customWidth="1"/>
    <col min="12804" max="12804" width="10.5703125" style="2" bestFit="1" customWidth="1"/>
    <col min="12805" max="12805" width="16.85546875" style="2" customWidth="1"/>
    <col min="12806" max="13052" width="13.5703125" style="2"/>
    <col min="13053" max="13053" width="6.5703125" style="2" customWidth="1"/>
    <col min="13054" max="13054" width="16.85546875" style="2" customWidth="1"/>
    <col min="13055" max="13055" width="15.42578125" style="2" customWidth="1"/>
    <col min="13056" max="13056" width="9.28515625" style="2" bestFit="1" customWidth="1"/>
    <col min="13057" max="13057" width="7.5703125" style="2" customWidth="1"/>
    <col min="13058" max="13058" width="6.42578125" style="2" customWidth="1"/>
    <col min="13059" max="13059" width="4.5703125" style="2" customWidth="1"/>
    <col min="13060" max="13060" width="10.5703125" style="2" bestFit="1" customWidth="1"/>
    <col min="13061" max="13061" width="16.85546875" style="2" customWidth="1"/>
    <col min="13062" max="13308" width="13.5703125" style="2"/>
    <col min="13309" max="13309" width="6.5703125" style="2" customWidth="1"/>
    <col min="13310" max="13310" width="16.85546875" style="2" customWidth="1"/>
    <col min="13311" max="13311" width="15.42578125" style="2" customWidth="1"/>
    <col min="13312" max="13312" width="9.28515625" style="2" bestFit="1" customWidth="1"/>
    <col min="13313" max="13313" width="7.5703125" style="2" customWidth="1"/>
    <col min="13314" max="13314" width="6.42578125" style="2" customWidth="1"/>
    <col min="13315" max="13315" width="4.5703125" style="2" customWidth="1"/>
    <col min="13316" max="13316" width="10.5703125" style="2" bestFit="1" customWidth="1"/>
    <col min="13317" max="13317" width="16.85546875" style="2" customWidth="1"/>
    <col min="13318" max="13564" width="13.5703125" style="2"/>
    <col min="13565" max="13565" width="6.5703125" style="2" customWidth="1"/>
    <col min="13566" max="13566" width="16.85546875" style="2" customWidth="1"/>
    <col min="13567" max="13567" width="15.42578125" style="2" customWidth="1"/>
    <col min="13568" max="13568" width="9.28515625" style="2" bestFit="1" customWidth="1"/>
    <col min="13569" max="13569" width="7.5703125" style="2" customWidth="1"/>
    <col min="13570" max="13570" width="6.42578125" style="2" customWidth="1"/>
    <col min="13571" max="13571" width="4.5703125" style="2" customWidth="1"/>
    <col min="13572" max="13572" width="10.5703125" style="2" bestFit="1" customWidth="1"/>
    <col min="13573" max="13573" width="16.85546875" style="2" customWidth="1"/>
    <col min="13574" max="13820" width="13.5703125" style="2"/>
    <col min="13821" max="13821" width="6.5703125" style="2" customWidth="1"/>
    <col min="13822" max="13822" width="16.85546875" style="2" customWidth="1"/>
    <col min="13823" max="13823" width="15.42578125" style="2" customWidth="1"/>
    <col min="13824" max="13824" width="9.28515625" style="2" bestFit="1" customWidth="1"/>
    <col min="13825" max="13825" width="7.5703125" style="2" customWidth="1"/>
    <col min="13826" max="13826" width="6.42578125" style="2" customWidth="1"/>
    <col min="13827" max="13827" width="4.5703125" style="2" customWidth="1"/>
    <col min="13828" max="13828" width="10.5703125" style="2" bestFit="1" customWidth="1"/>
    <col min="13829" max="13829" width="16.85546875" style="2" customWidth="1"/>
    <col min="13830" max="14076" width="13.5703125" style="2"/>
    <col min="14077" max="14077" width="6.5703125" style="2" customWidth="1"/>
    <col min="14078" max="14078" width="16.85546875" style="2" customWidth="1"/>
    <col min="14079" max="14079" width="15.42578125" style="2" customWidth="1"/>
    <col min="14080" max="14080" width="9.28515625" style="2" bestFit="1" customWidth="1"/>
    <col min="14081" max="14081" width="7.5703125" style="2" customWidth="1"/>
    <col min="14082" max="14082" width="6.42578125" style="2" customWidth="1"/>
    <col min="14083" max="14083" width="4.5703125" style="2" customWidth="1"/>
    <col min="14084" max="14084" width="10.5703125" style="2" bestFit="1" customWidth="1"/>
    <col min="14085" max="14085" width="16.85546875" style="2" customWidth="1"/>
    <col min="14086" max="14332" width="13.5703125" style="2"/>
    <col min="14333" max="14333" width="6.5703125" style="2" customWidth="1"/>
    <col min="14334" max="14334" width="16.85546875" style="2" customWidth="1"/>
    <col min="14335" max="14335" width="15.42578125" style="2" customWidth="1"/>
    <col min="14336" max="14336" width="9.28515625" style="2" bestFit="1" customWidth="1"/>
    <col min="14337" max="14337" width="7.5703125" style="2" customWidth="1"/>
    <col min="14338" max="14338" width="6.42578125" style="2" customWidth="1"/>
    <col min="14339" max="14339" width="4.5703125" style="2" customWidth="1"/>
    <col min="14340" max="14340" width="10.5703125" style="2" bestFit="1" customWidth="1"/>
    <col min="14341" max="14341" width="16.85546875" style="2" customWidth="1"/>
    <col min="14342" max="14588" width="13.5703125" style="2"/>
    <col min="14589" max="14589" width="6.5703125" style="2" customWidth="1"/>
    <col min="14590" max="14590" width="16.85546875" style="2" customWidth="1"/>
    <col min="14591" max="14591" width="15.42578125" style="2" customWidth="1"/>
    <col min="14592" max="14592" width="9.28515625" style="2" bestFit="1" customWidth="1"/>
    <col min="14593" max="14593" width="7.5703125" style="2" customWidth="1"/>
    <col min="14594" max="14594" width="6.42578125" style="2" customWidth="1"/>
    <col min="14595" max="14595" width="4.5703125" style="2" customWidth="1"/>
    <col min="14596" max="14596" width="10.5703125" style="2" bestFit="1" customWidth="1"/>
    <col min="14597" max="14597" width="16.85546875" style="2" customWidth="1"/>
    <col min="14598" max="14844" width="13.5703125" style="2"/>
    <col min="14845" max="14845" width="6.5703125" style="2" customWidth="1"/>
    <col min="14846" max="14846" width="16.85546875" style="2" customWidth="1"/>
    <col min="14847" max="14847" width="15.42578125" style="2" customWidth="1"/>
    <col min="14848" max="14848" width="9.28515625" style="2" bestFit="1" customWidth="1"/>
    <col min="14849" max="14849" width="7.5703125" style="2" customWidth="1"/>
    <col min="14850" max="14850" width="6.42578125" style="2" customWidth="1"/>
    <col min="14851" max="14851" width="4.5703125" style="2" customWidth="1"/>
    <col min="14852" max="14852" width="10.5703125" style="2" bestFit="1" customWidth="1"/>
    <col min="14853" max="14853" width="16.85546875" style="2" customWidth="1"/>
    <col min="14854" max="15100" width="13.5703125" style="2"/>
    <col min="15101" max="15101" width="6.5703125" style="2" customWidth="1"/>
    <col min="15102" max="15102" width="16.85546875" style="2" customWidth="1"/>
    <col min="15103" max="15103" width="15.42578125" style="2" customWidth="1"/>
    <col min="15104" max="15104" width="9.28515625" style="2" bestFit="1" customWidth="1"/>
    <col min="15105" max="15105" width="7.5703125" style="2" customWidth="1"/>
    <col min="15106" max="15106" width="6.42578125" style="2" customWidth="1"/>
    <col min="15107" max="15107" width="4.5703125" style="2" customWidth="1"/>
    <col min="15108" max="15108" width="10.5703125" style="2" bestFit="1" customWidth="1"/>
    <col min="15109" max="15109" width="16.85546875" style="2" customWidth="1"/>
    <col min="15110" max="15356" width="13.5703125" style="2"/>
    <col min="15357" max="15357" width="6.5703125" style="2" customWidth="1"/>
    <col min="15358" max="15358" width="16.85546875" style="2" customWidth="1"/>
    <col min="15359" max="15359" width="15.42578125" style="2" customWidth="1"/>
    <col min="15360" max="15360" width="9.28515625" style="2" bestFit="1" customWidth="1"/>
    <col min="15361" max="15361" width="7.5703125" style="2" customWidth="1"/>
    <col min="15362" max="15362" width="6.42578125" style="2" customWidth="1"/>
    <col min="15363" max="15363" width="4.5703125" style="2" customWidth="1"/>
    <col min="15364" max="15364" width="10.5703125" style="2" bestFit="1" customWidth="1"/>
    <col min="15365" max="15365" width="16.85546875" style="2" customWidth="1"/>
    <col min="15366" max="15612" width="13.5703125" style="2"/>
    <col min="15613" max="15613" width="6.5703125" style="2" customWidth="1"/>
    <col min="15614" max="15614" width="16.85546875" style="2" customWidth="1"/>
    <col min="15615" max="15615" width="15.42578125" style="2" customWidth="1"/>
    <col min="15616" max="15616" width="9.28515625" style="2" bestFit="1" customWidth="1"/>
    <col min="15617" max="15617" width="7.5703125" style="2" customWidth="1"/>
    <col min="15618" max="15618" width="6.42578125" style="2" customWidth="1"/>
    <col min="15619" max="15619" width="4.5703125" style="2" customWidth="1"/>
    <col min="15620" max="15620" width="10.5703125" style="2" bestFit="1" customWidth="1"/>
    <col min="15621" max="15621" width="16.85546875" style="2" customWidth="1"/>
    <col min="15622" max="15868" width="13.5703125" style="2"/>
    <col min="15869" max="15869" width="6.5703125" style="2" customWidth="1"/>
    <col min="15870" max="15870" width="16.85546875" style="2" customWidth="1"/>
    <col min="15871" max="15871" width="15.42578125" style="2" customWidth="1"/>
    <col min="15872" max="15872" width="9.28515625" style="2" bestFit="1" customWidth="1"/>
    <col min="15873" max="15873" width="7.5703125" style="2" customWidth="1"/>
    <col min="15874" max="15874" width="6.42578125" style="2" customWidth="1"/>
    <col min="15875" max="15875" width="4.5703125" style="2" customWidth="1"/>
    <col min="15876" max="15876" width="10.5703125" style="2" bestFit="1" customWidth="1"/>
    <col min="15877" max="15877" width="16.85546875" style="2" customWidth="1"/>
    <col min="15878" max="16124" width="13.5703125" style="2"/>
    <col min="16125" max="16125" width="6.5703125" style="2" customWidth="1"/>
    <col min="16126" max="16126" width="16.85546875" style="2" customWidth="1"/>
    <col min="16127" max="16127" width="15.42578125" style="2" customWidth="1"/>
    <col min="16128" max="16128" width="9.28515625" style="2" bestFit="1" customWidth="1"/>
    <col min="16129" max="16129" width="7.5703125" style="2" customWidth="1"/>
    <col min="16130" max="16130" width="6.42578125" style="2" customWidth="1"/>
    <col min="16131" max="16131" width="4.5703125" style="2" customWidth="1"/>
    <col min="16132" max="16132" width="10.5703125" style="2" bestFit="1" customWidth="1"/>
    <col min="16133" max="16133" width="16.85546875" style="2" customWidth="1"/>
    <col min="16134" max="16384" width="13.5703125" style="2"/>
  </cols>
  <sheetData>
    <row r="2" spans="1:5" s="3" customFormat="1" ht="23.25">
      <c r="A2" s="202" t="s">
        <v>170</v>
      </c>
      <c r="B2" s="202"/>
      <c r="C2" s="202"/>
      <c r="D2" s="202"/>
      <c r="E2" s="202"/>
    </row>
    <row r="3" spans="1:5" ht="31.9" customHeight="1">
      <c r="A3" s="203" t="s">
        <v>1529</v>
      </c>
      <c r="B3" s="203"/>
      <c r="C3" s="203"/>
      <c r="D3" s="203"/>
      <c r="E3" s="203"/>
    </row>
    <row r="4" spans="1:5" ht="24">
      <c r="A4" s="156" t="s">
        <v>21</v>
      </c>
      <c r="B4" s="113" t="s">
        <v>1867</v>
      </c>
      <c r="C4" s="113" t="s">
        <v>22</v>
      </c>
      <c r="D4" s="117" t="s">
        <v>1489</v>
      </c>
      <c r="E4" s="157" t="s">
        <v>1485</v>
      </c>
    </row>
    <row r="5" spans="1:5" s="30" customFormat="1" ht="22.5">
      <c r="A5" s="83" t="s">
        <v>171</v>
      </c>
      <c r="B5" s="73" t="s">
        <v>172</v>
      </c>
      <c r="C5" s="73" t="s">
        <v>173</v>
      </c>
      <c r="D5" s="84">
        <v>399000</v>
      </c>
      <c r="E5" s="84">
        <v>399000</v>
      </c>
    </row>
    <row r="6" spans="1:5" s="30" customFormat="1" ht="24">
      <c r="A6" s="85" t="s">
        <v>174</v>
      </c>
      <c r="B6" s="86" t="s">
        <v>175</v>
      </c>
      <c r="C6" s="86" t="s">
        <v>176</v>
      </c>
      <c r="D6" s="84">
        <v>400000</v>
      </c>
      <c r="E6" s="84">
        <v>400000</v>
      </c>
    </row>
    <row r="7" spans="1:5" s="30" customFormat="1" ht="24">
      <c r="A7" s="83" t="s">
        <v>177</v>
      </c>
      <c r="B7" s="73" t="s">
        <v>178</v>
      </c>
      <c r="C7" s="73" t="s">
        <v>179</v>
      </c>
      <c r="D7" s="84">
        <v>400000</v>
      </c>
      <c r="E7" s="84">
        <v>400000</v>
      </c>
    </row>
    <row r="8" spans="1:5" s="30" customFormat="1" ht="24">
      <c r="A8" s="83" t="s">
        <v>180</v>
      </c>
      <c r="B8" s="73" t="s">
        <v>181</v>
      </c>
      <c r="C8" s="73" t="s">
        <v>182</v>
      </c>
      <c r="D8" s="84">
        <v>315000</v>
      </c>
      <c r="E8" s="84">
        <v>315000</v>
      </c>
    </row>
    <row r="9" spans="1:5" s="30" customFormat="1" ht="24">
      <c r="A9" s="83" t="s">
        <v>183</v>
      </c>
      <c r="B9" s="73" t="s">
        <v>184</v>
      </c>
      <c r="C9" s="73" t="s">
        <v>185</v>
      </c>
      <c r="D9" s="84">
        <v>133000</v>
      </c>
      <c r="E9" s="84">
        <v>133000</v>
      </c>
    </row>
    <row r="10" spans="1:5" s="30" customFormat="1" ht="36">
      <c r="A10" s="83" t="s">
        <v>186</v>
      </c>
      <c r="B10" s="73" t="s">
        <v>187</v>
      </c>
      <c r="C10" s="73" t="s">
        <v>188</v>
      </c>
      <c r="D10" s="84">
        <v>330000</v>
      </c>
      <c r="E10" s="84">
        <v>330000</v>
      </c>
    </row>
    <row r="11" spans="1:5" s="30" customFormat="1" ht="24">
      <c r="A11" s="83" t="s">
        <v>189</v>
      </c>
      <c r="B11" s="73" t="s">
        <v>190</v>
      </c>
      <c r="C11" s="73" t="s">
        <v>191</v>
      </c>
      <c r="D11" s="84">
        <v>400000</v>
      </c>
      <c r="E11" s="84">
        <v>400000</v>
      </c>
    </row>
    <row r="12" spans="1:5" s="30" customFormat="1" ht="22.5">
      <c r="A12" s="83" t="s">
        <v>192</v>
      </c>
      <c r="B12" s="76" t="s">
        <v>193</v>
      </c>
      <c r="C12" s="76" t="s">
        <v>194</v>
      </c>
      <c r="D12" s="84">
        <v>399900</v>
      </c>
      <c r="E12" s="84">
        <v>399900</v>
      </c>
    </row>
    <row r="13" spans="1:5" s="30" customFormat="1" ht="24">
      <c r="A13" s="83" t="s">
        <v>195</v>
      </c>
      <c r="B13" s="73" t="s">
        <v>196</v>
      </c>
      <c r="C13" s="73" t="s">
        <v>197</v>
      </c>
      <c r="D13" s="84">
        <v>400000</v>
      </c>
      <c r="E13" s="84">
        <f>400000-58197</f>
        <v>341803</v>
      </c>
    </row>
    <row r="14" spans="1:5" s="30" customFormat="1" ht="22.5">
      <c r="A14" s="83" t="s">
        <v>198</v>
      </c>
      <c r="B14" s="73" t="s">
        <v>199</v>
      </c>
      <c r="C14" s="73" t="s">
        <v>200</v>
      </c>
      <c r="D14" s="84">
        <v>400000</v>
      </c>
      <c r="E14" s="84">
        <v>400000</v>
      </c>
    </row>
    <row r="15" spans="1:5" s="30" customFormat="1" ht="24">
      <c r="A15" s="83" t="s">
        <v>201</v>
      </c>
      <c r="B15" s="73" t="s">
        <v>202</v>
      </c>
      <c r="C15" s="73" t="s">
        <v>203</v>
      </c>
      <c r="D15" s="84">
        <v>399000</v>
      </c>
      <c r="E15" s="84">
        <v>399000</v>
      </c>
    </row>
    <row r="16" spans="1:5" s="30" customFormat="1" ht="22.5">
      <c r="A16" s="83" t="s">
        <v>204</v>
      </c>
      <c r="B16" s="73" t="s">
        <v>205</v>
      </c>
      <c r="C16" s="73" t="s">
        <v>206</v>
      </c>
      <c r="D16" s="84">
        <v>400000</v>
      </c>
      <c r="E16" s="84">
        <v>400000</v>
      </c>
    </row>
    <row r="17" spans="1:5" s="30" customFormat="1" ht="24">
      <c r="A17" s="83" t="s">
        <v>207</v>
      </c>
      <c r="B17" s="73" t="s">
        <v>208</v>
      </c>
      <c r="C17" s="73" t="s">
        <v>209</v>
      </c>
      <c r="D17" s="84">
        <v>400000</v>
      </c>
      <c r="E17" s="84">
        <f>400000-5924.07</f>
        <v>394075.93</v>
      </c>
    </row>
    <row r="18" spans="1:5" s="30" customFormat="1" ht="36">
      <c r="A18" s="83" t="s">
        <v>210</v>
      </c>
      <c r="B18" s="73" t="s">
        <v>211</v>
      </c>
      <c r="C18" s="73" t="s">
        <v>212</v>
      </c>
      <c r="D18" s="84">
        <v>110000</v>
      </c>
      <c r="E18" s="84">
        <v>110000</v>
      </c>
    </row>
    <row r="19" spans="1:5" s="30" customFormat="1" ht="24">
      <c r="A19" s="83" t="s">
        <v>213</v>
      </c>
      <c r="B19" s="73" t="s">
        <v>214</v>
      </c>
      <c r="C19" s="73" t="s">
        <v>215</v>
      </c>
      <c r="D19" s="84">
        <v>400000</v>
      </c>
      <c r="E19" s="84">
        <v>400000</v>
      </c>
    </row>
    <row r="20" spans="1:5" s="30" customFormat="1" ht="48">
      <c r="A20" s="83" t="s">
        <v>216</v>
      </c>
      <c r="B20" s="73" t="s">
        <v>217</v>
      </c>
      <c r="C20" s="73" t="s">
        <v>218</v>
      </c>
      <c r="D20" s="84">
        <v>400000</v>
      </c>
      <c r="E20" s="84">
        <v>400000</v>
      </c>
    </row>
    <row r="21" spans="1:5" s="30" customFormat="1" ht="24">
      <c r="A21" s="83" t="s">
        <v>219</v>
      </c>
      <c r="B21" s="73" t="s">
        <v>220</v>
      </c>
      <c r="C21" s="73" t="s">
        <v>221</v>
      </c>
      <c r="D21" s="84">
        <v>279400</v>
      </c>
      <c r="E21" s="84">
        <v>279400</v>
      </c>
    </row>
    <row r="22" spans="1:5" s="30" customFormat="1" ht="24">
      <c r="A22" s="83" t="s">
        <v>222</v>
      </c>
      <c r="B22" s="73" t="s">
        <v>223</v>
      </c>
      <c r="C22" s="73" t="s">
        <v>224</v>
      </c>
      <c r="D22" s="84">
        <v>400000</v>
      </c>
      <c r="E22" s="84">
        <f>400000-22300.28</f>
        <v>377699.72</v>
      </c>
    </row>
    <row r="23" spans="1:5" s="30" customFormat="1" ht="36">
      <c r="A23" s="83" t="s">
        <v>225</v>
      </c>
      <c r="B23" s="73" t="s">
        <v>226</v>
      </c>
      <c r="C23" s="73" t="s">
        <v>227</v>
      </c>
      <c r="D23" s="84">
        <v>57500</v>
      </c>
      <c r="E23" s="84">
        <v>57500</v>
      </c>
    </row>
    <row r="24" spans="1:5" customFormat="1" ht="22.9" customHeight="1">
      <c r="A24" s="197" t="s">
        <v>1530</v>
      </c>
      <c r="B24" s="197"/>
      <c r="C24" s="197"/>
      <c r="D24" s="31">
        <f>SUM(D5:D23)</f>
        <v>6422800</v>
      </c>
      <c r="E24" s="31">
        <f>SUM(E5:E23)</f>
        <v>6336378.6499999994</v>
      </c>
    </row>
    <row r="25" spans="1:5" s="30" customFormat="1" ht="24">
      <c r="A25" s="83" t="s">
        <v>228</v>
      </c>
      <c r="B25" s="76" t="s">
        <v>229</v>
      </c>
      <c r="C25" s="76" t="s">
        <v>230</v>
      </c>
      <c r="D25" s="84">
        <v>223900</v>
      </c>
      <c r="E25" s="84">
        <v>223900</v>
      </c>
    </row>
    <row r="26" spans="1:5" s="30" customFormat="1" ht="24">
      <c r="A26" s="83" t="s">
        <v>231</v>
      </c>
      <c r="B26" s="73" t="s">
        <v>232</v>
      </c>
      <c r="C26" s="73" t="s">
        <v>233</v>
      </c>
      <c r="D26" s="84">
        <v>517700</v>
      </c>
      <c r="E26" s="84">
        <f>517700-1500</f>
        <v>516200</v>
      </c>
    </row>
    <row r="27" spans="1:5" s="30" customFormat="1" ht="24">
      <c r="A27" s="83" t="s">
        <v>234</v>
      </c>
      <c r="B27" s="73" t="s">
        <v>235</v>
      </c>
      <c r="C27" s="73" t="s">
        <v>236</v>
      </c>
      <c r="D27" s="84">
        <v>600000</v>
      </c>
      <c r="E27" s="84">
        <f>600000-35172</f>
        <v>564828</v>
      </c>
    </row>
    <row r="28" spans="1:5" s="30" customFormat="1" ht="24">
      <c r="A28" s="83" t="s">
        <v>237</v>
      </c>
      <c r="B28" s="73" t="s">
        <v>238</v>
      </c>
      <c r="C28" s="73" t="s">
        <v>239</v>
      </c>
      <c r="D28" s="84">
        <v>600000</v>
      </c>
      <c r="E28" s="84">
        <v>0</v>
      </c>
    </row>
    <row r="29" spans="1:5" s="30" customFormat="1" ht="22.5">
      <c r="A29" s="83" t="s">
        <v>240</v>
      </c>
      <c r="B29" s="73" t="s">
        <v>241</v>
      </c>
      <c r="C29" s="73" t="s">
        <v>242</v>
      </c>
      <c r="D29" s="84">
        <v>279600</v>
      </c>
      <c r="E29" s="84">
        <v>279600</v>
      </c>
    </row>
    <row r="30" spans="1:5" s="30" customFormat="1" ht="36">
      <c r="A30" s="83" t="s">
        <v>243</v>
      </c>
      <c r="B30" s="73" t="s">
        <v>244</v>
      </c>
      <c r="C30" s="73" t="s">
        <v>245</v>
      </c>
      <c r="D30" s="84">
        <v>300600</v>
      </c>
      <c r="E30" s="84">
        <v>300600</v>
      </c>
    </row>
    <row r="31" spans="1:5" s="30" customFormat="1" ht="22.5">
      <c r="A31" s="83" t="s">
        <v>246</v>
      </c>
      <c r="B31" s="73" t="s">
        <v>247</v>
      </c>
      <c r="C31" s="73" t="s">
        <v>248</v>
      </c>
      <c r="D31" s="84">
        <v>600000</v>
      </c>
      <c r="E31" s="84">
        <f>600000-36599</f>
        <v>563401</v>
      </c>
    </row>
    <row r="32" spans="1:5" s="30" customFormat="1" ht="24">
      <c r="A32" s="83" t="s">
        <v>249</v>
      </c>
      <c r="B32" s="73" t="s">
        <v>250</v>
      </c>
      <c r="C32" s="73" t="s">
        <v>251</v>
      </c>
      <c r="D32" s="84">
        <v>600000</v>
      </c>
      <c r="E32" s="84">
        <f>600000-94932.4</f>
        <v>505067.6</v>
      </c>
    </row>
    <row r="33" spans="1:5" s="30" customFormat="1" ht="24">
      <c r="A33" s="83" t="s">
        <v>252</v>
      </c>
      <c r="B33" s="73" t="s">
        <v>253</v>
      </c>
      <c r="C33" s="73" t="s">
        <v>254</v>
      </c>
      <c r="D33" s="84">
        <v>600000</v>
      </c>
      <c r="E33" s="84">
        <f>600000-115220.76</f>
        <v>484779.24</v>
      </c>
    </row>
    <row r="34" spans="1:5" s="30" customFormat="1" ht="22.5">
      <c r="A34" s="83" t="s">
        <v>255</v>
      </c>
      <c r="B34" s="73" t="s">
        <v>256</v>
      </c>
      <c r="C34" s="73" t="s">
        <v>257</v>
      </c>
      <c r="D34" s="84">
        <v>405000</v>
      </c>
      <c r="E34" s="84">
        <v>405000</v>
      </c>
    </row>
    <row r="35" spans="1:5" s="30" customFormat="1" ht="24">
      <c r="A35" s="83" t="s">
        <v>258</v>
      </c>
      <c r="B35" s="73" t="s">
        <v>259</v>
      </c>
      <c r="C35" s="73" t="s">
        <v>260</v>
      </c>
      <c r="D35" s="84">
        <v>428500</v>
      </c>
      <c r="E35" s="84">
        <f>428500-44003</f>
        <v>384497</v>
      </c>
    </row>
    <row r="36" spans="1:5" s="30" customFormat="1" ht="24">
      <c r="A36" s="85" t="s">
        <v>261</v>
      </c>
      <c r="B36" s="86" t="s">
        <v>262</v>
      </c>
      <c r="C36" s="86" t="s">
        <v>263</v>
      </c>
      <c r="D36" s="84">
        <v>150000</v>
      </c>
      <c r="E36" s="84">
        <f>150000-150000</f>
        <v>0</v>
      </c>
    </row>
    <row r="37" spans="1:5" s="30" customFormat="1" ht="36">
      <c r="A37" s="83" t="s">
        <v>264</v>
      </c>
      <c r="B37" s="73" t="s">
        <v>265</v>
      </c>
      <c r="C37" s="73" t="s">
        <v>266</v>
      </c>
      <c r="D37" s="84">
        <v>600000</v>
      </c>
      <c r="E37" s="84">
        <f>600000-3158</f>
        <v>596842</v>
      </c>
    </row>
    <row r="38" spans="1:5" s="30" customFormat="1" ht="22.5">
      <c r="A38" s="83" t="s">
        <v>267</v>
      </c>
      <c r="B38" s="73" t="s">
        <v>268</v>
      </c>
      <c r="C38" s="73" t="s">
        <v>269</v>
      </c>
      <c r="D38" s="84">
        <v>600000</v>
      </c>
      <c r="E38" s="84">
        <v>600000</v>
      </c>
    </row>
    <row r="39" spans="1:5" s="30" customFormat="1" ht="22.5">
      <c r="A39" s="83" t="s">
        <v>270</v>
      </c>
      <c r="B39" s="76" t="s">
        <v>271</v>
      </c>
      <c r="C39" s="76" t="s">
        <v>272</v>
      </c>
      <c r="D39" s="84">
        <v>405000</v>
      </c>
      <c r="E39" s="84">
        <f>405000-25247</f>
        <v>379753</v>
      </c>
    </row>
    <row r="40" spans="1:5" s="30" customFormat="1" ht="24">
      <c r="A40" s="85" t="s">
        <v>273</v>
      </c>
      <c r="B40" s="86" t="s">
        <v>274</v>
      </c>
      <c r="C40" s="86" t="s">
        <v>275</v>
      </c>
      <c r="D40" s="84">
        <v>439700</v>
      </c>
      <c r="E40" s="84">
        <f>439700-40395</f>
        <v>399305</v>
      </c>
    </row>
    <row r="41" spans="1:5" s="30" customFormat="1" ht="36">
      <c r="A41" s="83" t="s">
        <v>276</v>
      </c>
      <c r="B41" s="73" t="s">
        <v>277</v>
      </c>
      <c r="C41" s="73" t="s">
        <v>278</v>
      </c>
      <c r="D41" s="84">
        <v>200500</v>
      </c>
      <c r="E41" s="84">
        <f>200500-2</f>
        <v>200498</v>
      </c>
    </row>
    <row r="42" spans="1:5" s="30" customFormat="1" ht="24">
      <c r="A42" s="83" t="s">
        <v>279</v>
      </c>
      <c r="B42" s="73" t="s">
        <v>280</v>
      </c>
      <c r="C42" s="73" t="s">
        <v>281</v>
      </c>
      <c r="D42" s="84">
        <v>600000</v>
      </c>
      <c r="E42" s="84">
        <f>600000-22644</f>
        <v>577356</v>
      </c>
    </row>
    <row r="43" spans="1:5" s="30" customFormat="1" ht="24">
      <c r="A43" s="83" t="s">
        <v>282</v>
      </c>
      <c r="B43" s="73" t="s">
        <v>283</v>
      </c>
      <c r="C43" s="73" t="s">
        <v>284</v>
      </c>
      <c r="D43" s="84">
        <v>87900</v>
      </c>
      <c r="E43" s="84">
        <v>87900</v>
      </c>
    </row>
    <row r="44" spans="1:5" s="30" customFormat="1" ht="24">
      <c r="A44" s="83" t="s">
        <v>285</v>
      </c>
      <c r="B44" s="73" t="s">
        <v>286</v>
      </c>
      <c r="C44" s="73" t="s">
        <v>287</v>
      </c>
      <c r="D44" s="84">
        <v>600000</v>
      </c>
      <c r="E44" s="84">
        <v>600000</v>
      </c>
    </row>
    <row r="45" spans="1:5" s="30" customFormat="1" ht="24">
      <c r="A45" s="83" t="s">
        <v>288</v>
      </c>
      <c r="B45" s="73" t="s">
        <v>289</v>
      </c>
      <c r="C45" s="73" t="s">
        <v>290</v>
      </c>
      <c r="D45" s="84">
        <v>600000</v>
      </c>
      <c r="E45" s="84">
        <v>0</v>
      </c>
    </row>
    <row r="46" spans="1:5" s="30" customFormat="1" ht="24">
      <c r="A46" s="83" t="s">
        <v>291</v>
      </c>
      <c r="B46" s="73" t="s">
        <v>292</v>
      </c>
      <c r="C46" s="73" t="s">
        <v>293</v>
      </c>
      <c r="D46" s="84">
        <v>599900</v>
      </c>
      <c r="E46" s="84">
        <v>599900</v>
      </c>
    </row>
    <row r="47" spans="1:5" s="30" customFormat="1" ht="24">
      <c r="A47" s="83" t="s">
        <v>294</v>
      </c>
      <c r="B47" s="73" t="s">
        <v>295</v>
      </c>
      <c r="C47" s="73" t="s">
        <v>296</v>
      </c>
      <c r="D47" s="84">
        <v>491199.5</v>
      </c>
      <c r="E47" s="84">
        <v>491200</v>
      </c>
    </row>
    <row r="48" spans="1:5" s="30" customFormat="1" ht="24">
      <c r="A48" s="83" t="s">
        <v>297</v>
      </c>
      <c r="B48" s="73" t="s">
        <v>298</v>
      </c>
      <c r="C48" s="73" t="s">
        <v>299</v>
      </c>
      <c r="D48" s="84">
        <v>464500</v>
      </c>
      <c r="E48" s="84">
        <v>464500</v>
      </c>
    </row>
    <row r="49" spans="1:5" s="30" customFormat="1" ht="24">
      <c r="A49" s="83" t="s">
        <v>300</v>
      </c>
      <c r="B49" s="73" t="s">
        <v>301</v>
      </c>
      <c r="C49" s="73" t="s">
        <v>302</v>
      </c>
      <c r="D49" s="84">
        <v>598500</v>
      </c>
      <c r="E49" s="84">
        <v>598500</v>
      </c>
    </row>
    <row r="50" spans="1:5" s="30" customFormat="1" ht="36">
      <c r="A50" s="83" t="s">
        <v>303</v>
      </c>
      <c r="B50" s="73" t="s">
        <v>304</v>
      </c>
      <c r="C50" s="73" t="s">
        <v>305</v>
      </c>
      <c r="D50" s="84">
        <v>501000</v>
      </c>
      <c r="E50" s="84">
        <v>501000</v>
      </c>
    </row>
    <row r="51" spans="1:5" s="30" customFormat="1" ht="22.5">
      <c r="A51" s="83" t="s">
        <v>306</v>
      </c>
      <c r="B51" s="76" t="s">
        <v>307</v>
      </c>
      <c r="C51" s="76" t="s">
        <v>308</v>
      </c>
      <c r="D51" s="84">
        <v>249400</v>
      </c>
      <c r="E51" s="84">
        <f>249400-322</f>
        <v>249078</v>
      </c>
    </row>
    <row r="52" spans="1:5" s="30" customFormat="1" ht="36">
      <c r="A52" s="83" t="s">
        <v>309</v>
      </c>
      <c r="B52" s="73" t="s">
        <v>310</v>
      </c>
      <c r="C52" s="73" t="s">
        <v>311</v>
      </c>
      <c r="D52" s="84">
        <v>365500</v>
      </c>
      <c r="E52" s="84">
        <v>365500</v>
      </c>
    </row>
    <row r="53" spans="1:5" s="30" customFormat="1" ht="24">
      <c r="A53" s="85" t="s">
        <v>312</v>
      </c>
      <c r="B53" s="86" t="s">
        <v>313</v>
      </c>
      <c r="C53" s="86" t="s">
        <v>314</v>
      </c>
      <c r="D53" s="84">
        <v>320000</v>
      </c>
      <c r="E53" s="84">
        <v>320000</v>
      </c>
    </row>
    <row r="54" spans="1:5" s="30" customFormat="1" ht="24">
      <c r="A54" s="83" t="s">
        <v>315</v>
      </c>
      <c r="B54" s="73" t="s">
        <v>316</v>
      </c>
      <c r="C54" s="73" t="s">
        <v>317</v>
      </c>
      <c r="D54" s="84">
        <v>600000</v>
      </c>
      <c r="E54" s="84">
        <v>600000</v>
      </c>
    </row>
    <row r="55" spans="1:5" s="30" customFormat="1" ht="24">
      <c r="A55" s="83" t="s">
        <v>318</v>
      </c>
      <c r="B55" s="73" t="s">
        <v>319</v>
      </c>
      <c r="C55" s="73" t="s">
        <v>320</v>
      </c>
      <c r="D55" s="84">
        <v>399400</v>
      </c>
      <c r="E55" s="84">
        <f>399400-99421</f>
        <v>299979</v>
      </c>
    </row>
    <row r="56" spans="1:5" s="30" customFormat="1" ht="22.5">
      <c r="A56" s="83" t="s">
        <v>321</v>
      </c>
      <c r="B56" s="73" t="s">
        <v>322</v>
      </c>
      <c r="C56" s="73" t="s">
        <v>323</v>
      </c>
      <c r="D56" s="84">
        <v>400000</v>
      </c>
      <c r="E56" s="84">
        <v>400000</v>
      </c>
    </row>
    <row r="57" spans="1:5" s="30" customFormat="1" ht="24">
      <c r="A57" s="83" t="s">
        <v>324</v>
      </c>
      <c r="B57" s="73" t="s">
        <v>325</v>
      </c>
      <c r="C57" s="73" t="s">
        <v>326</v>
      </c>
      <c r="D57" s="84">
        <v>281100</v>
      </c>
      <c r="E57" s="84">
        <v>281100</v>
      </c>
    </row>
    <row r="58" spans="1:5" s="30" customFormat="1" ht="24">
      <c r="A58" s="83" t="s">
        <v>327</v>
      </c>
      <c r="B58" s="73" t="s">
        <v>328</v>
      </c>
      <c r="C58" s="73" t="s">
        <v>329</v>
      </c>
      <c r="D58" s="84">
        <v>515000</v>
      </c>
      <c r="E58" s="84">
        <f>515000-107826</f>
        <v>407174</v>
      </c>
    </row>
    <row r="59" spans="1:5" s="30" customFormat="1" ht="24">
      <c r="A59" s="83" t="s">
        <v>330</v>
      </c>
      <c r="B59" s="73" t="s">
        <v>331</v>
      </c>
      <c r="C59" s="73" t="s">
        <v>332</v>
      </c>
      <c r="D59" s="84">
        <v>328900</v>
      </c>
      <c r="E59" s="84">
        <v>328900</v>
      </c>
    </row>
    <row r="60" spans="1:5" s="30" customFormat="1" ht="36">
      <c r="A60" s="83" t="s">
        <v>333</v>
      </c>
      <c r="B60" s="73" t="s">
        <v>334</v>
      </c>
      <c r="C60" s="73" t="s">
        <v>335</v>
      </c>
      <c r="D60" s="84">
        <v>225000</v>
      </c>
      <c r="E60" s="84">
        <v>225000</v>
      </c>
    </row>
    <row r="61" spans="1:5" s="30" customFormat="1" ht="24">
      <c r="A61" s="83" t="s">
        <v>336</v>
      </c>
      <c r="B61" s="73" t="s">
        <v>337</v>
      </c>
      <c r="C61" s="73" t="s">
        <v>338</v>
      </c>
      <c r="D61" s="84">
        <v>265200</v>
      </c>
      <c r="E61" s="84">
        <v>265200</v>
      </c>
    </row>
    <row r="62" spans="1:5" s="30" customFormat="1" ht="24">
      <c r="A62" s="83" t="s">
        <v>339</v>
      </c>
      <c r="B62" s="73" t="s">
        <v>340</v>
      </c>
      <c r="C62" s="73" t="s">
        <v>341</v>
      </c>
      <c r="D62" s="84">
        <v>600000</v>
      </c>
      <c r="E62" s="84">
        <v>0</v>
      </c>
    </row>
    <row r="63" spans="1:5" s="30" customFormat="1" ht="36">
      <c r="A63" s="83" t="s">
        <v>342</v>
      </c>
      <c r="B63" s="73" t="s">
        <v>343</v>
      </c>
      <c r="C63" s="73" t="s">
        <v>344</v>
      </c>
      <c r="D63" s="84">
        <v>479500</v>
      </c>
      <c r="E63" s="84">
        <f>479500-31839</f>
        <v>447661</v>
      </c>
    </row>
    <row r="64" spans="1:5" s="30" customFormat="1" ht="22.5">
      <c r="A64" s="83" t="s">
        <v>345</v>
      </c>
      <c r="B64" s="73" t="s">
        <v>346</v>
      </c>
      <c r="C64" s="73" t="s">
        <v>347</v>
      </c>
      <c r="D64" s="84">
        <v>499900</v>
      </c>
      <c r="E64" s="84">
        <f>499900-255236.17</f>
        <v>244663.83</v>
      </c>
    </row>
    <row r="65" spans="1:5" customFormat="1" ht="22.9" customHeight="1">
      <c r="A65" s="197" t="s">
        <v>1536</v>
      </c>
      <c r="B65" s="197"/>
      <c r="C65" s="197"/>
      <c r="D65" s="31">
        <f>SUM(D25:D64)</f>
        <v>17622399.5</v>
      </c>
      <c r="E65" s="31">
        <f>SUM(E25:E64)</f>
        <v>14758882.67</v>
      </c>
    </row>
    <row r="67" spans="1:5">
      <c r="A67" s="197" t="s">
        <v>1534</v>
      </c>
      <c r="B67" s="197"/>
      <c r="C67" s="197"/>
      <c r="D67" s="31">
        <f>D65+D24</f>
        <v>24045199.5</v>
      </c>
      <c r="E67" s="31">
        <f>E65+E24</f>
        <v>21095261.32</v>
      </c>
    </row>
    <row r="69" spans="1:5" ht="22.5">
      <c r="A69" s="42" t="s">
        <v>1533</v>
      </c>
      <c r="B69" s="43" t="s">
        <v>1531</v>
      </c>
      <c r="C69" s="43" t="s">
        <v>1532</v>
      </c>
      <c r="D69" s="44"/>
      <c r="E69" s="45">
        <v>250080</v>
      </c>
    </row>
    <row r="71" spans="1:5">
      <c r="A71" s="197" t="s">
        <v>1535</v>
      </c>
      <c r="B71" s="197"/>
      <c r="C71" s="197"/>
      <c r="D71" s="31">
        <f>SUM(D67:D70)</f>
        <v>24045199.5</v>
      </c>
      <c r="E71" s="31">
        <f>E67+E69</f>
        <v>21345341.32</v>
      </c>
    </row>
  </sheetData>
  <mergeCells count="6">
    <mergeCell ref="A2:E2"/>
    <mergeCell ref="A24:C24"/>
    <mergeCell ref="A67:C67"/>
    <mergeCell ref="A71:C71"/>
    <mergeCell ref="A65:C65"/>
    <mergeCell ref="A3:E3"/>
  </mergeCells>
  <pageMargins left="0.70866141732283472" right="0.70866141732283472" top="0.78740157480314965" bottom="0.78740157480314965" header="0.31496062992125984" footer="0.31496062992125984"/>
  <pageSetup paperSize="9" firstPageNumber="54" orientation="portrait" useFirstPageNumber="1" r:id="rId1"/>
  <headerFooter>
    <oddFooter>&amp;C&amp;P&amp;Rkap. 48 Program obnovy venkova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6"/>
  <sheetViews>
    <sheetView topLeftCell="A118" zoomScaleNormal="100" workbookViewId="0">
      <selection activeCell="D6" sqref="D6"/>
    </sheetView>
  </sheetViews>
  <sheetFormatPr defaultRowHeight="15"/>
  <cols>
    <col min="1" max="1" width="31.42578125" customWidth="1"/>
    <col min="2" max="2" width="50.140625" customWidth="1"/>
    <col min="3" max="3" width="13.5703125" customWidth="1"/>
    <col min="4" max="4" width="13.7109375" customWidth="1"/>
    <col min="5" max="5" width="22.42578125" customWidth="1"/>
  </cols>
  <sheetData>
    <row r="2" spans="1:4" ht="23.25" customHeight="1">
      <c r="A2" s="155" t="s">
        <v>3355</v>
      </c>
      <c r="B2" s="153"/>
      <c r="C2" s="153"/>
      <c r="D2" s="154"/>
    </row>
    <row r="3" spans="1:4" ht="29.25" customHeight="1" thickBot="1">
      <c r="A3" s="152" t="s">
        <v>1867</v>
      </c>
      <c r="B3" s="152" t="s">
        <v>3354</v>
      </c>
      <c r="C3" s="117" t="s">
        <v>1489</v>
      </c>
      <c r="D3" s="157" t="s">
        <v>1485</v>
      </c>
    </row>
    <row r="4" spans="1:4" ht="45">
      <c r="A4" s="63" t="s">
        <v>3356</v>
      </c>
      <c r="B4" s="95" t="s">
        <v>3357</v>
      </c>
      <c r="C4" s="92">
        <v>16000</v>
      </c>
      <c r="D4" s="92">
        <v>16000</v>
      </c>
    </row>
    <row r="5" spans="1:4" ht="38.25">
      <c r="A5" s="65" t="s">
        <v>3358</v>
      </c>
      <c r="B5" s="95" t="s">
        <v>3359</v>
      </c>
      <c r="C5" s="93">
        <v>33000</v>
      </c>
      <c r="D5" s="93">
        <v>33000</v>
      </c>
    </row>
    <row r="6" spans="1:4" ht="38.25">
      <c r="A6" s="87" t="s">
        <v>3360</v>
      </c>
      <c r="B6" s="95" t="s">
        <v>3361</v>
      </c>
      <c r="C6" s="93">
        <v>38000</v>
      </c>
      <c r="D6" s="93">
        <v>38000</v>
      </c>
    </row>
    <row r="7" spans="1:4" ht="30">
      <c r="A7" s="87" t="s">
        <v>3360</v>
      </c>
      <c r="B7" s="95" t="s">
        <v>3362</v>
      </c>
      <c r="C7" s="93">
        <v>39000</v>
      </c>
      <c r="D7" s="93">
        <v>39000</v>
      </c>
    </row>
    <row r="8" spans="1:4" ht="25.5">
      <c r="A8" s="65" t="s">
        <v>3363</v>
      </c>
      <c r="B8" s="95" t="s">
        <v>3515</v>
      </c>
      <c r="C8" s="93">
        <v>32000</v>
      </c>
      <c r="D8" s="93">
        <v>32000</v>
      </c>
    </row>
    <row r="9" spans="1:4">
      <c r="A9" s="65" t="s">
        <v>3364</v>
      </c>
      <c r="B9" s="95" t="s">
        <v>3365</v>
      </c>
      <c r="C9" s="93">
        <v>23000</v>
      </c>
      <c r="D9" s="93">
        <v>23000</v>
      </c>
    </row>
    <row r="10" spans="1:4">
      <c r="A10" s="65" t="s">
        <v>3366</v>
      </c>
      <c r="B10" s="95" t="s">
        <v>3367</v>
      </c>
      <c r="C10" s="93">
        <v>14000</v>
      </c>
      <c r="D10" s="93">
        <v>14000</v>
      </c>
    </row>
    <row r="11" spans="1:4" ht="30">
      <c r="A11" s="87" t="s">
        <v>3368</v>
      </c>
      <c r="B11" s="95" t="s">
        <v>3369</v>
      </c>
      <c r="C11" s="93">
        <v>100000</v>
      </c>
      <c r="D11" s="93">
        <v>100000</v>
      </c>
    </row>
    <row r="12" spans="1:4">
      <c r="A12" s="65" t="s">
        <v>3370</v>
      </c>
      <c r="B12" s="95" t="s">
        <v>3371</v>
      </c>
      <c r="C12" s="93">
        <v>20000</v>
      </c>
      <c r="D12" s="93">
        <v>20000</v>
      </c>
    </row>
    <row r="13" spans="1:4">
      <c r="A13" s="65" t="s">
        <v>3372</v>
      </c>
      <c r="B13" s="95" t="s">
        <v>3373</v>
      </c>
      <c r="C13" s="93">
        <v>16000</v>
      </c>
      <c r="D13" s="93">
        <v>16000</v>
      </c>
    </row>
    <row r="14" spans="1:4">
      <c r="A14" s="65" t="s">
        <v>1671</v>
      </c>
      <c r="B14" s="95" t="s">
        <v>3374</v>
      </c>
      <c r="C14" s="93">
        <v>16000</v>
      </c>
      <c r="D14" s="93">
        <v>16000</v>
      </c>
    </row>
    <row r="15" spans="1:4">
      <c r="A15" s="65" t="s">
        <v>1671</v>
      </c>
      <c r="B15" s="95" t="s">
        <v>3375</v>
      </c>
      <c r="C15" s="93">
        <v>41000</v>
      </c>
      <c r="D15" s="93">
        <v>41000</v>
      </c>
    </row>
    <row r="16" spans="1:4">
      <c r="A16" s="65" t="s">
        <v>1671</v>
      </c>
      <c r="B16" s="95" t="s">
        <v>3376</v>
      </c>
      <c r="C16" s="93">
        <v>10000</v>
      </c>
      <c r="D16" s="93">
        <v>10000</v>
      </c>
    </row>
    <row r="17" spans="1:4">
      <c r="A17" s="65" t="s">
        <v>3377</v>
      </c>
      <c r="B17" s="95" t="s">
        <v>3378</v>
      </c>
      <c r="C17" s="93">
        <v>42000</v>
      </c>
      <c r="D17" s="93">
        <v>42000</v>
      </c>
    </row>
    <row r="18" spans="1:4" ht="25.5">
      <c r="A18" s="65" t="s">
        <v>1703</v>
      </c>
      <c r="B18" s="95" t="s">
        <v>3379</v>
      </c>
      <c r="C18" s="93">
        <v>45000</v>
      </c>
      <c r="D18" s="93">
        <v>45000</v>
      </c>
    </row>
    <row r="19" spans="1:4" ht="25.5">
      <c r="A19" s="65" t="s">
        <v>992</v>
      </c>
      <c r="B19" s="95" t="s">
        <v>3380</v>
      </c>
      <c r="C19" s="93">
        <v>53000</v>
      </c>
      <c r="D19" s="93">
        <v>53000</v>
      </c>
    </row>
    <row r="20" spans="1:4" ht="30">
      <c r="A20" s="87" t="s">
        <v>3381</v>
      </c>
      <c r="B20" s="95" t="s">
        <v>3382</v>
      </c>
      <c r="C20" s="93">
        <v>44000</v>
      </c>
      <c r="D20" s="93">
        <v>44000</v>
      </c>
    </row>
    <row r="21" spans="1:4">
      <c r="A21" s="65" t="s">
        <v>3383</v>
      </c>
      <c r="B21" s="95" t="s">
        <v>3384</v>
      </c>
      <c r="C21" s="93">
        <v>45000</v>
      </c>
      <c r="D21" s="93">
        <v>45000</v>
      </c>
    </row>
    <row r="22" spans="1:4" ht="30">
      <c r="A22" s="87" t="s">
        <v>3385</v>
      </c>
      <c r="B22" s="95" t="s">
        <v>3386</v>
      </c>
      <c r="C22" s="93">
        <v>10000</v>
      </c>
      <c r="D22" s="93">
        <v>10000</v>
      </c>
    </row>
    <row r="23" spans="1:4">
      <c r="A23" s="65" t="s">
        <v>3387</v>
      </c>
      <c r="B23" s="95" t="s">
        <v>3388</v>
      </c>
      <c r="C23" s="93">
        <v>11000</v>
      </c>
      <c r="D23" s="93">
        <v>11000</v>
      </c>
    </row>
    <row r="24" spans="1:4" ht="25.5">
      <c r="A24" s="87" t="s">
        <v>3514</v>
      </c>
      <c r="B24" s="95" t="s">
        <v>3389</v>
      </c>
      <c r="C24" s="93">
        <v>28000</v>
      </c>
      <c r="D24" s="93">
        <v>28000</v>
      </c>
    </row>
    <row r="25" spans="1:4" ht="25.5">
      <c r="A25" s="87" t="s">
        <v>3514</v>
      </c>
      <c r="B25" s="95" t="s">
        <v>3390</v>
      </c>
      <c r="C25" s="93">
        <v>20000</v>
      </c>
      <c r="D25" s="93">
        <v>20000</v>
      </c>
    </row>
    <row r="26" spans="1:4">
      <c r="A26" s="87" t="s">
        <v>3514</v>
      </c>
      <c r="B26" s="95" t="s">
        <v>3391</v>
      </c>
      <c r="C26" s="93">
        <v>48000</v>
      </c>
      <c r="D26" s="93">
        <v>48000</v>
      </c>
    </row>
    <row r="27" spans="1:4">
      <c r="A27" s="87" t="s">
        <v>3514</v>
      </c>
      <c r="B27" s="95" t="s">
        <v>3392</v>
      </c>
      <c r="C27" s="93">
        <v>42000</v>
      </c>
      <c r="D27" s="93">
        <v>42000</v>
      </c>
    </row>
    <row r="28" spans="1:4">
      <c r="A28" s="87" t="s">
        <v>3514</v>
      </c>
      <c r="B28" s="95" t="s">
        <v>3393</v>
      </c>
      <c r="C28" s="93">
        <v>46000</v>
      </c>
      <c r="D28" s="93">
        <v>46000</v>
      </c>
    </row>
    <row r="29" spans="1:4" ht="30">
      <c r="A29" s="87" t="s">
        <v>3394</v>
      </c>
      <c r="B29" s="95" t="s">
        <v>3395</v>
      </c>
      <c r="C29" s="93">
        <v>15000</v>
      </c>
      <c r="D29" s="93">
        <v>15000</v>
      </c>
    </row>
    <row r="30" spans="1:4">
      <c r="A30" s="65" t="s">
        <v>3396</v>
      </c>
      <c r="B30" s="95" t="s">
        <v>3397</v>
      </c>
      <c r="C30" s="93">
        <v>54000</v>
      </c>
      <c r="D30" s="93">
        <v>54000</v>
      </c>
    </row>
    <row r="31" spans="1:4" ht="30">
      <c r="A31" s="87" t="s">
        <v>3506</v>
      </c>
      <c r="B31" s="95" t="s">
        <v>3398</v>
      </c>
      <c r="C31" s="93">
        <v>17000</v>
      </c>
      <c r="D31" s="93">
        <v>17000</v>
      </c>
    </row>
    <row r="32" spans="1:4">
      <c r="A32" s="65" t="s">
        <v>3399</v>
      </c>
      <c r="B32" s="95" t="s">
        <v>3400</v>
      </c>
      <c r="C32" s="93">
        <v>30000</v>
      </c>
      <c r="D32" s="93">
        <v>30000</v>
      </c>
    </row>
    <row r="33" spans="1:4">
      <c r="A33" s="65" t="s">
        <v>3399</v>
      </c>
      <c r="B33" s="95" t="s">
        <v>3401</v>
      </c>
      <c r="C33" s="93">
        <v>30000</v>
      </c>
      <c r="D33" s="93">
        <v>30000</v>
      </c>
    </row>
    <row r="34" spans="1:4">
      <c r="A34" s="65" t="s">
        <v>3402</v>
      </c>
      <c r="B34" s="95" t="s">
        <v>3403</v>
      </c>
      <c r="C34" s="93">
        <v>30000</v>
      </c>
      <c r="D34" s="93">
        <v>30000</v>
      </c>
    </row>
    <row r="35" spans="1:4">
      <c r="A35" s="65" t="s">
        <v>3402</v>
      </c>
      <c r="B35" s="95" t="s">
        <v>3404</v>
      </c>
      <c r="C35" s="93">
        <v>29000</v>
      </c>
      <c r="D35" s="93">
        <v>29000</v>
      </c>
    </row>
    <row r="36" spans="1:4" ht="25.5">
      <c r="A36" s="65" t="s">
        <v>3402</v>
      </c>
      <c r="B36" s="95" t="s">
        <v>3405</v>
      </c>
      <c r="C36" s="93">
        <v>57000</v>
      </c>
      <c r="D36" s="93">
        <v>57000</v>
      </c>
    </row>
    <row r="37" spans="1:4">
      <c r="A37" s="65" t="s">
        <v>3406</v>
      </c>
      <c r="B37" s="95" t="s">
        <v>3407</v>
      </c>
      <c r="C37" s="93">
        <v>52000</v>
      </c>
      <c r="D37" s="93">
        <v>52000</v>
      </c>
    </row>
    <row r="38" spans="1:4">
      <c r="A38" s="65" t="s">
        <v>3408</v>
      </c>
      <c r="B38" s="95" t="s">
        <v>3409</v>
      </c>
      <c r="C38" s="93">
        <v>47000</v>
      </c>
      <c r="D38" s="93">
        <v>47000</v>
      </c>
    </row>
    <row r="39" spans="1:4">
      <c r="A39" s="65" t="s">
        <v>3408</v>
      </c>
      <c r="B39" s="95" t="s">
        <v>3410</v>
      </c>
      <c r="C39" s="93">
        <v>250000</v>
      </c>
      <c r="D39" s="93">
        <v>250000</v>
      </c>
    </row>
    <row r="40" spans="1:4" ht="25.5">
      <c r="A40" s="65" t="s">
        <v>3411</v>
      </c>
      <c r="B40" s="95" t="s">
        <v>3412</v>
      </c>
      <c r="C40" s="93">
        <v>53000</v>
      </c>
      <c r="D40" s="93">
        <v>53000</v>
      </c>
    </row>
    <row r="41" spans="1:4">
      <c r="A41" s="65" t="s">
        <v>3411</v>
      </c>
      <c r="B41" s="95" t="s">
        <v>3413</v>
      </c>
      <c r="C41" s="93">
        <v>37000</v>
      </c>
      <c r="D41" s="93">
        <v>37000</v>
      </c>
    </row>
    <row r="42" spans="1:4">
      <c r="A42" s="65" t="s">
        <v>3414</v>
      </c>
      <c r="B42" s="95" t="s">
        <v>3415</v>
      </c>
      <c r="C42" s="93">
        <v>37000</v>
      </c>
      <c r="D42" s="93">
        <v>37000</v>
      </c>
    </row>
    <row r="43" spans="1:4">
      <c r="A43" s="65" t="s">
        <v>3416</v>
      </c>
      <c r="B43" s="95" t="s">
        <v>3417</v>
      </c>
      <c r="C43" s="93">
        <v>13000</v>
      </c>
      <c r="D43" s="93">
        <v>13000</v>
      </c>
    </row>
    <row r="44" spans="1:4">
      <c r="A44" s="65" t="s">
        <v>3418</v>
      </c>
      <c r="B44" s="95" t="s">
        <v>3419</v>
      </c>
      <c r="C44" s="93">
        <v>26000</v>
      </c>
      <c r="D44" s="93">
        <v>26000</v>
      </c>
    </row>
    <row r="45" spans="1:4" ht="38.25">
      <c r="A45" s="65" t="s">
        <v>3418</v>
      </c>
      <c r="B45" s="95" t="s">
        <v>3420</v>
      </c>
      <c r="C45" s="93">
        <v>42000</v>
      </c>
      <c r="D45" s="93">
        <v>42000</v>
      </c>
    </row>
    <row r="46" spans="1:4">
      <c r="A46" s="65" t="s">
        <v>3421</v>
      </c>
      <c r="B46" s="95" t="s">
        <v>3422</v>
      </c>
      <c r="C46" s="93">
        <v>26000</v>
      </c>
      <c r="D46" s="93">
        <v>26000</v>
      </c>
    </row>
    <row r="47" spans="1:4">
      <c r="A47" s="65" t="s">
        <v>860</v>
      </c>
      <c r="B47" s="95" t="s">
        <v>3423</v>
      </c>
      <c r="C47" s="93">
        <v>166000</v>
      </c>
      <c r="D47" s="93">
        <v>166000</v>
      </c>
    </row>
    <row r="48" spans="1:4" ht="30">
      <c r="A48" s="87" t="s">
        <v>1052</v>
      </c>
      <c r="B48" s="95" t="s">
        <v>3424</v>
      </c>
      <c r="C48" s="93">
        <v>250000</v>
      </c>
      <c r="D48" s="93">
        <v>250000</v>
      </c>
    </row>
    <row r="49" spans="1:4">
      <c r="A49" s="65" t="s">
        <v>3425</v>
      </c>
      <c r="B49" s="95" t="s">
        <v>3426</v>
      </c>
      <c r="C49" s="93">
        <v>83000</v>
      </c>
      <c r="D49" s="93">
        <v>83000</v>
      </c>
    </row>
    <row r="50" spans="1:4">
      <c r="A50" s="65" t="s">
        <v>3427</v>
      </c>
      <c r="B50" s="95" t="s">
        <v>3428</v>
      </c>
      <c r="C50" s="93">
        <v>45000</v>
      </c>
      <c r="D50" s="93">
        <v>45000</v>
      </c>
    </row>
    <row r="51" spans="1:4">
      <c r="A51" s="65" t="s">
        <v>3429</v>
      </c>
      <c r="B51" s="95" t="s">
        <v>3430</v>
      </c>
      <c r="C51" s="93">
        <v>65000</v>
      </c>
      <c r="D51" s="93">
        <v>65000</v>
      </c>
    </row>
    <row r="52" spans="1:4">
      <c r="A52" s="65" t="s">
        <v>3431</v>
      </c>
      <c r="B52" s="95" t="s">
        <v>3432</v>
      </c>
      <c r="C52" s="93">
        <v>30000</v>
      </c>
      <c r="D52" s="93">
        <v>30000</v>
      </c>
    </row>
    <row r="53" spans="1:4">
      <c r="A53" s="65" t="s">
        <v>3431</v>
      </c>
      <c r="B53" s="95" t="s">
        <v>3433</v>
      </c>
      <c r="C53" s="93">
        <v>27000</v>
      </c>
      <c r="D53" s="93">
        <v>27000</v>
      </c>
    </row>
    <row r="54" spans="1:4">
      <c r="A54" s="65" t="s">
        <v>3431</v>
      </c>
      <c r="B54" s="95" t="s">
        <v>3434</v>
      </c>
      <c r="C54" s="93">
        <v>27000</v>
      </c>
      <c r="D54" s="93">
        <v>27000</v>
      </c>
    </row>
    <row r="55" spans="1:4" ht="30.75" thickBot="1">
      <c r="A55" s="91" t="s">
        <v>3435</v>
      </c>
      <c r="B55" s="96" t="s">
        <v>3436</v>
      </c>
      <c r="C55" s="94">
        <v>26000</v>
      </c>
      <c r="D55" s="94">
        <v>26000</v>
      </c>
    </row>
    <row r="56" spans="1:4">
      <c r="A56" s="90"/>
      <c r="C56" s="89"/>
      <c r="D56" s="89"/>
    </row>
    <row r="57" spans="1:4" ht="56.25">
      <c r="A57" s="88" t="s">
        <v>3437</v>
      </c>
      <c r="B57" s="64" t="s">
        <v>3438</v>
      </c>
      <c r="C57" s="93">
        <v>2024970</v>
      </c>
      <c r="D57" s="93">
        <v>2024970</v>
      </c>
    </row>
    <row r="58" spans="1:4" ht="56.25">
      <c r="A58" s="87" t="s">
        <v>3439</v>
      </c>
      <c r="B58" s="64" t="s">
        <v>3438</v>
      </c>
      <c r="C58" s="93">
        <v>119000</v>
      </c>
      <c r="D58" s="93">
        <v>119000</v>
      </c>
    </row>
    <row r="59" spans="1:4" ht="56.25">
      <c r="A59" s="87" t="s">
        <v>3383</v>
      </c>
      <c r="B59" s="64" t="s">
        <v>3438</v>
      </c>
      <c r="C59" s="93">
        <v>110000</v>
      </c>
      <c r="D59" s="93">
        <v>110000</v>
      </c>
    </row>
    <row r="60" spans="1:4" ht="56.25">
      <c r="A60" s="88" t="s">
        <v>3440</v>
      </c>
      <c r="B60" s="64" t="s">
        <v>3438</v>
      </c>
      <c r="C60" s="93">
        <v>99996</v>
      </c>
      <c r="D60" s="93">
        <v>99996</v>
      </c>
    </row>
    <row r="61" spans="1:4" ht="56.25">
      <c r="A61" s="88" t="s">
        <v>3441</v>
      </c>
      <c r="B61" s="64" t="s">
        <v>3438</v>
      </c>
      <c r="C61" s="93">
        <v>1643390</v>
      </c>
      <c r="D61" s="93">
        <v>1643390</v>
      </c>
    </row>
    <row r="62" spans="1:4" ht="56.25">
      <c r="A62" s="87" t="s">
        <v>3442</v>
      </c>
      <c r="B62" s="64" t="s">
        <v>3438</v>
      </c>
      <c r="C62" s="93">
        <v>85000</v>
      </c>
      <c r="D62" s="93">
        <v>85000</v>
      </c>
    </row>
    <row r="63" spans="1:4" ht="56.25">
      <c r="A63" s="87" t="s">
        <v>3443</v>
      </c>
      <c r="B63" s="64" t="s">
        <v>3438</v>
      </c>
      <c r="C63" s="93">
        <v>464100</v>
      </c>
      <c r="D63" s="93">
        <v>464100</v>
      </c>
    </row>
    <row r="64" spans="1:4" ht="56.25">
      <c r="A64" s="87" t="s">
        <v>3444</v>
      </c>
      <c r="B64" s="64" t="s">
        <v>3438</v>
      </c>
      <c r="C64" s="93">
        <v>3574360</v>
      </c>
      <c r="D64" s="93">
        <v>3574360</v>
      </c>
    </row>
    <row r="65" spans="1:4" ht="56.25">
      <c r="A65" s="87" t="s">
        <v>3445</v>
      </c>
      <c r="B65" s="64" t="s">
        <v>3438</v>
      </c>
      <c r="C65" s="93">
        <v>115600</v>
      </c>
      <c r="D65" s="93">
        <v>115600</v>
      </c>
    </row>
    <row r="66" spans="1:4" ht="56.25">
      <c r="A66" s="87" t="s">
        <v>3446</v>
      </c>
      <c r="B66" s="64" t="s">
        <v>3438</v>
      </c>
      <c r="C66" s="93">
        <v>303000</v>
      </c>
      <c r="D66" s="93">
        <v>303000</v>
      </c>
    </row>
    <row r="67" spans="1:4" ht="56.25">
      <c r="A67" s="87" t="s">
        <v>3447</v>
      </c>
      <c r="B67" s="64" t="s">
        <v>3438</v>
      </c>
      <c r="C67" s="93">
        <v>126000</v>
      </c>
      <c r="D67" s="93">
        <v>126000</v>
      </c>
    </row>
    <row r="68" spans="1:4" ht="56.25">
      <c r="A68" s="87" t="s">
        <v>3448</v>
      </c>
      <c r="B68" s="64" t="s">
        <v>3438</v>
      </c>
      <c r="C68" s="93">
        <v>1622720</v>
      </c>
      <c r="D68" s="93">
        <v>1622720</v>
      </c>
    </row>
    <row r="69" spans="1:4" ht="56.25">
      <c r="A69" s="87" t="s">
        <v>3250</v>
      </c>
      <c r="B69" s="64" t="s">
        <v>3438</v>
      </c>
      <c r="C69" s="93">
        <v>44000</v>
      </c>
      <c r="D69" s="93">
        <v>44000</v>
      </c>
    </row>
    <row r="70" spans="1:4" ht="56.25">
      <c r="A70" s="88" t="s">
        <v>3449</v>
      </c>
      <c r="B70" s="64" t="s">
        <v>3438</v>
      </c>
      <c r="C70" s="93">
        <v>1146500</v>
      </c>
      <c r="D70" s="93">
        <v>1146500</v>
      </c>
    </row>
    <row r="71" spans="1:4" ht="56.25">
      <c r="A71" s="88" t="s">
        <v>3450</v>
      </c>
      <c r="B71" s="64" t="s">
        <v>3438</v>
      </c>
      <c r="C71" s="93">
        <v>110000</v>
      </c>
      <c r="D71" s="93">
        <v>110000</v>
      </c>
    </row>
    <row r="72" spans="1:4" ht="56.25">
      <c r="A72" s="88" t="s">
        <v>3451</v>
      </c>
      <c r="B72" s="64" t="s">
        <v>3438</v>
      </c>
      <c r="C72" s="93">
        <v>34200</v>
      </c>
      <c r="D72" s="93">
        <v>34200</v>
      </c>
    </row>
    <row r="73" spans="1:4" ht="56.25">
      <c r="A73" s="88" t="s">
        <v>3452</v>
      </c>
      <c r="B73" s="64" t="s">
        <v>3438</v>
      </c>
      <c r="C73" s="93">
        <v>233700</v>
      </c>
      <c r="D73" s="93">
        <v>233700</v>
      </c>
    </row>
    <row r="74" spans="1:4" ht="56.25">
      <c r="A74" s="87" t="s">
        <v>3453</v>
      </c>
      <c r="B74" s="64" t="s">
        <v>3438</v>
      </c>
      <c r="C74" s="93">
        <v>1281210</v>
      </c>
      <c r="D74" s="93">
        <v>1281210</v>
      </c>
    </row>
    <row r="75" spans="1:4" ht="56.25">
      <c r="A75" s="87" t="s">
        <v>3385</v>
      </c>
      <c r="B75" s="64" t="s">
        <v>3438</v>
      </c>
      <c r="C75" s="93">
        <v>766300</v>
      </c>
      <c r="D75" s="93">
        <v>766300</v>
      </c>
    </row>
    <row r="76" spans="1:4" ht="56.25">
      <c r="A76" s="87" t="s">
        <v>3454</v>
      </c>
      <c r="B76" s="64" t="s">
        <v>3438</v>
      </c>
      <c r="C76" s="93">
        <v>720220</v>
      </c>
      <c r="D76" s="93">
        <v>720220</v>
      </c>
    </row>
    <row r="77" spans="1:4" ht="56.25">
      <c r="A77" s="87" t="s">
        <v>3455</v>
      </c>
      <c r="B77" s="64" t="s">
        <v>3438</v>
      </c>
      <c r="C77" s="93">
        <v>1083350</v>
      </c>
      <c r="D77" s="93">
        <v>1083350</v>
      </c>
    </row>
    <row r="78" spans="1:4" ht="56.25">
      <c r="A78" s="87" t="s">
        <v>3456</v>
      </c>
      <c r="B78" s="64" t="s">
        <v>3438</v>
      </c>
      <c r="C78" s="93">
        <v>234270</v>
      </c>
      <c r="D78" s="93">
        <v>234270</v>
      </c>
    </row>
    <row r="79" spans="1:4" ht="56.25">
      <c r="A79" s="87" t="s">
        <v>3457</v>
      </c>
      <c r="B79" s="64" t="s">
        <v>3438</v>
      </c>
      <c r="C79" s="93">
        <v>606900</v>
      </c>
      <c r="D79" s="93">
        <v>606900</v>
      </c>
    </row>
    <row r="80" spans="1:4" ht="56.25">
      <c r="A80" s="87" t="s">
        <v>3458</v>
      </c>
      <c r="B80" s="64" t="s">
        <v>3438</v>
      </c>
      <c r="C80" s="93">
        <v>191610</v>
      </c>
      <c r="D80" s="93">
        <v>191610</v>
      </c>
    </row>
    <row r="81" spans="1:4" ht="56.25">
      <c r="A81" s="88" t="s">
        <v>3459</v>
      </c>
      <c r="B81" s="64" t="s">
        <v>3438</v>
      </c>
      <c r="C81" s="93">
        <v>120000</v>
      </c>
      <c r="D81" s="93">
        <v>120000</v>
      </c>
    </row>
    <row r="82" spans="1:4" ht="56.25">
      <c r="A82" s="87" t="s">
        <v>3460</v>
      </c>
      <c r="B82" s="64" t="s">
        <v>3438</v>
      </c>
      <c r="C82" s="93">
        <v>615870</v>
      </c>
      <c r="D82" s="93">
        <v>615870</v>
      </c>
    </row>
    <row r="83" spans="1:4" ht="56.25">
      <c r="A83" s="88" t="s">
        <v>34</v>
      </c>
      <c r="B83" s="64" t="s">
        <v>3438</v>
      </c>
      <c r="C83" s="93">
        <v>77640</v>
      </c>
      <c r="D83" s="93">
        <v>77640</v>
      </c>
    </row>
    <row r="84" spans="1:4" ht="56.25">
      <c r="A84" s="88" t="s">
        <v>40</v>
      </c>
      <c r="B84" s="64" t="s">
        <v>3438</v>
      </c>
      <c r="C84" s="93">
        <v>72900</v>
      </c>
      <c r="D84" s="93">
        <v>72900</v>
      </c>
    </row>
    <row r="85" spans="1:4" ht="56.25">
      <c r="A85" s="87" t="s">
        <v>30</v>
      </c>
      <c r="B85" s="64" t="s">
        <v>3438</v>
      </c>
      <c r="C85" s="93">
        <v>233590</v>
      </c>
      <c r="D85" s="93">
        <v>233590</v>
      </c>
    </row>
    <row r="86" spans="1:4" ht="56.25">
      <c r="A86" s="88" t="s">
        <v>3461</v>
      </c>
      <c r="B86" s="64" t="s">
        <v>3438</v>
      </c>
      <c r="C86" s="93">
        <v>27900</v>
      </c>
      <c r="D86" s="93">
        <v>27900</v>
      </c>
    </row>
    <row r="87" spans="1:4" ht="56.25">
      <c r="A87" s="88" t="s">
        <v>3462</v>
      </c>
      <c r="B87" s="64" t="s">
        <v>3438</v>
      </c>
      <c r="C87" s="93">
        <v>44000</v>
      </c>
      <c r="D87" s="93">
        <v>44000</v>
      </c>
    </row>
    <row r="88" spans="1:4" ht="56.25">
      <c r="A88" s="87" t="s">
        <v>3463</v>
      </c>
      <c r="B88" s="64" t="s">
        <v>3438</v>
      </c>
      <c r="C88" s="93">
        <v>528220</v>
      </c>
      <c r="D88" s="93">
        <v>528220</v>
      </c>
    </row>
    <row r="89" spans="1:4" ht="56.25">
      <c r="A89" s="87" t="s">
        <v>3507</v>
      </c>
      <c r="B89" s="64" t="s">
        <v>3438</v>
      </c>
      <c r="C89" s="93">
        <v>406300</v>
      </c>
      <c r="D89" s="93">
        <v>406300</v>
      </c>
    </row>
    <row r="90" spans="1:4" ht="56.25">
      <c r="A90" s="88" t="s">
        <v>3464</v>
      </c>
      <c r="B90" s="64" t="s">
        <v>3438</v>
      </c>
      <c r="C90" s="93">
        <v>90600</v>
      </c>
      <c r="D90" s="93">
        <v>90600</v>
      </c>
    </row>
    <row r="91" spans="1:4" ht="56.25">
      <c r="A91" s="87" t="s">
        <v>3465</v>
      </c>
      <c r="B91" s="64" t="s">
        <v>3438</v>
      </c>
      <c r="C91" s="93">
        <v>508740</v>
      </c>
      <c r="D91" s="93">
        <v>508740</v>
      </c>
    </row>
    <row r="92" spans="1:4" ht="56.25">
      <c r="A92" s="87" t="s">
        <v>3466</v>
      </c>
      <c r="B92" s="64" t="s">
        <v>3438</v>
      </c>
      <c r="C92" s="93">
        <v>110000</v>
      </c>
      <c r="D92" s="93">
        <v>110000</v>
      </c>
    </row>
    <row r="93" spans="1:4" ht="56.25">
      <c r="A93" s="88" t="s">
        <v>3418</v>
      </c>
      <c r="B93" s="64" t="s">
        <v>3438</v>
      </c>
      <c r="C93" s="93">
        <v>601220</v>
      </c>
      <c r="D93" s="93">
        <v>601220</v>
      </c>
    </row>
    <row r="94" spans="1:4" ht="56.25">
      <c r="A94" s="88" t="s">
        <v>3467</v>
      </c>
      <c r="B94" s="64" t="s">
        <v>3438</v>
      </c>
      <c r="C94" s="93">
        <v>203600</v>
      </c>
      <c r="D94" s="93">
        <v>203600</v>
      </c>
    </row>
    <row r="95" spans="1:4" ht="56.25">
      <c r="A95" s="87" t="s">
        <v>3394</v>
      </c>
      <c r="B95" s="64" t="s">
        <v>3438</v>
      </c>
      <c r="C95" s="93">
        <v>163600</v>
      </c>
      <c r="D95" s="93">
        <v>163600</v>
      </c>
    </row>
    <row r="96" spans="1:4" ht="56.25">
      <c r="A96" s="87" t="s">
        <v>3468</v>
      </c>
      <c r="B96" s="64" t="s">
        <v>3438</v>
      </c>
      <c r="C96" s="93">
        <v>130000</v>
      </c>
      <c r="D96" s="93">
        <v>130000</v>
      </c>
    </row>
    <row r="97" spans="1:4" ht="56.25">
      <c r="A97" s="88" t="s">
        <v>3469</v>
      </c>
      <c r="B97" s="64" t="s">
        <v>3438</v>
      </c>
      <c r="C97" s="93">
        <v>129260</v>
      </c>
      <c r="D97" s="93">
        <v>129260</v>
      </c>
    </row>
    <row r="98" spans="1:4" ht="56.25">
      <c r="A98" s="88" t="s">
        <v>3470</v>
      </c>
      <c r="B98" s="64" t="s">
        <v>3438</v>
      </c>
      <c r="C98" s="93">
        <v>762040</v>
      </c>
      <c r="D98" s="93">
        <v>762040</v>
      </c>
    </row>
    <row r="99" spans="1:4" ht="56.25">
      <c r="A99" s="88" t="s">
        <v>1671</v>
      </c>
      <c r="B99" s="64" t="s">
        <v>3438</v>
      </c>
      <c r="C99" s="93">
        <v>4035310</v>
      </c>
      <c r="D99" s="93">
        <v>4035310</v>
      </c>
    </row>
    <row r="100" spans="1:4" ht="56.25">
      <c r="A100" s="88" t="s">
        <v>3431</v>
      </c>
      <c r="B100" s="64" t="s">
        <v>3438</v>
      </c>
      <c r="C100" s="93">
        <v>3255860</v>
      </c>
      <c r="D100" s="93">
        <v>3255860</v>
      </c>
    </row>
    <row r="101" spans="1:4" ht="56.25">
      <c r="A101" s="88" t="s">
        <v>3471</v>
      </c>
      <c r="B101" s="64" t="s">
        <v>3438</v>
      </c>
      <c r="C101" s="93">
        <v>1666810</v>
      </c>
      <c r="D101" s="93">
        <v>1666810</v>
      </c>
    </row>
    <row r="102" spans="1:4" ht="56.25">
      <c r="A102" s="88" t="s">
        <v>3402</v>
      </c>
      <c r="B102" s="64" t="s">
        <v>3438</v>
      </c>
      <c r="C102" s="93">
        <v>938500</v>
      </c>
      <c r="D102" s="93">
        <v>938500</v>
      </c>
    </row>
    <row r="103" spans="1:4" ht="56.25">
      <c r="A103" s="87" t="s">
        <v>3472</v>
      </c>
      <c r="B103" s="64" t="s">
        <v>3438</v>
      </c>
      <c r="C103" s="93">
        <v>216300</v>
      </c>
      <c r="D103" s="93">
        <v>216300</v>
      </c>
    </row>
    <row r="104" spans="1:4" ht="56.25">
      <c r="A104" s="88" t="s">
        <v>3473</v>
      </c>
      <c r="B104" s="64" t="s">
        <v>3438</v>
      </c>
      <c r="C104" s="93">
        <v>166500</v>
      </c>
      <c r="D104" s="93">
        <v>166500</v>
      </c>
    </row>
    <row r="105" spans="1:4" ht="56.25">
      <c r="A105" s="87" t="s">
        <v>1674</v>
      </c>
      <c r="B105" s="64" t="s">
        <v>3438</v>
      </c>
      <c r="C105" s="93">
        <v>555000</v>
      </c>
      <c r="D105" s="93">
        <v>555000</v>
      </c>
    </row>
    <row r="106" spans="1:4" ht="56.25">
      <c r="A106" s="87" t="s">
        <v>3474</v>
      </c>
      <c r="B106" s="64" t="s">
        <v>3438</v>
      </c>
      <c r="C106" s="93">
        <v>436650</v>
      </c>
      <c r="D106" s="93">
        <v>436650</v>
      </c>
    </row>
    <row r="107" spans="1:4" ht="56.25">
      <c r="A107" s="88" t="s">
        <v>3475</v>
      </c>
      <c r="B107" s="64" t="s">
        <v>3438</v>
      </c>
      <c r="C107" s="93">
        <v>242800</v>
      </c>
      <c r="D107" s="93">
        <v>242800</v>
      </c>
    </row>
    <row r="108" spans="1:4" ht="56.25">
      <c r="A108" s="88" t="s">
        <v>3476</v>
      </c>
      <c r="B108" s="64" t="s">
        <v>3438</v>
      </c>
      <c r="C108" s="93">
        <v>135600</v>
      </c>
      <c r="D108" s="93">
        <v>135600</v>
      </c>
    </row>
    <row r="109" spans="1:4" ht="56.25">
      <c r="A109" s="87" t="s">
        <v>3477</v>
      </c>
      <c r="B109" s="64" t="s">
        <v>3438</v>
      </c>
      <c r="C109" s="93">
        <v>64260</v>
      </c>
      <c r="D109" s="93">
        <v>64260</v>
      </c>
    </row>
    <row r="110" spans="1:4" ht="56.25">
      <c r="A110" s="88" t="s">
        <v>860</v>
      </c>
      <c r="B110" s="64" t="s">
        <v>3438</v>
      </c>
      <c r="C110" s="93">
        <v>84200</v>
      </c>
      <c r="D110" s="93">
        <v>0</v>
      </c>
    </row>
    <row r="111" spans="1:4" ht="56.25">
      <c r="A111" s="88" t="s">
        <v>3408</v>
      </c>
      <c r="B111" s="64" t="s">
        <v>3438</v>
      </c>
      <c r="C111" s="93">
        <v>294900</v>
      </c>
      <c r="D111" s="93">
        <v>96535.92</v>
      </c>
    </row>
    <row r="112" spans="1:4" ht="56.25">
      <c r="A112" s="88" t="s">
        <v>3478</v>
      </c>
      <c r="B112" s="64" t="s">
        <v>3438</v>
      </c>
      <c r="C112" s="93">
        <v>270000</v>
      </c>
      <c r="D112" s="93">
        <v>270000</v>
      </c>
    </row>
    <row r="113" spans="1:4" ht="56.25">
      <c r="A113" s="87" t="s">
        <v>3479</v>
      </c>
      <c r="B113" s="64" t="s">
        <v>3438</v>
      </c>
      <c r="C113" s="93">
        <v>696190</v>
      </c>
      <c r="D113" s="93">
        <v>696190</v>
      </c>
    </row>
    <row r="114" spans="1:4" ht="56.25">
      <c r="A114" s="88" t="s">
        <v>3480</v>
      </c>
      <c r="B114" s="64" t="s">
        <v>3438</v>
      </c>
      <c r="C114" s="93">
        <v>699050</v>
      </c>
      <c r="D114" s="93">
        <v>699050</v>
      </c>
    </row>
    <row r="115" spans="1:4" ht="56.25">
      <c r="A115" s="88" t="s">
        <v>3481</v>
      </c>
      <c r="B115" s="64" t="s">
        <v>3438</v>
      </c>
      <c r="C115" s="93">
        <v>1717250</v>
      </c>
      <c r="D115" s="93">
        <v>1717250</v>
      </c>
    </row>
    <row r="116" spans="1:4" ht="56.25">
      <c r="A116" s="88" t="s">
        <v>3482</v>
      </c>
      <c r="B116" s="64" t="s">
        <v>3438</v>
      </c>
      <c r="C116" s="93">
        <v>3312330</v>
      </c>
      <c r="D116" s="93">
        <v>3312330</v>
      </c>
    </row>
    <row r="117" spans="1:4" ht="56.25">
      <c r="A117" s="88" t="s">
        <v>3483</v>
      </c>
      <c r="B117" s="64" t="s">
        <v>3438</v>
      </c>
      <c r="C117" s="93">
        <v>89200</v>
      </c>
      <c r="D117" s="93">
        <v>89200</v>
      </c>
    </row>
    <row r="118" spans="1:4" ht="56.25">
      <c r="A118" s="87" t="s">
        <v>3484</v>
      </c>
      <c r="B118" s="64" t="s">
        <v>3438</v>
      </c>
      <c r="C118" s="93">
        <v>1248400</v>
      </c>
      <c r="D118" s="93">
        <v>1248400</v>
      </c>
    </row>
    <row r="119" spans="1:4" ht="56.25">
      <c r="A119" s="87" t="s">
        <v>3485</v>
      </c>
      <c r="B119" s="64" t="s">
        <v>3438</v>
      </c>
      <c r="C119" s="93">
        <v>250000</v>
      </c>
      <c r="D119" s="93">
        <v>250000</v>
      </c>
    </row>
    <row r="120" spans="1:4" ht="56.25">
      <c r="A120" s="88" t="s">
        <v>3486</v>
      </c>
      <c r="B120" s="64" t="s">
        <v>3438</v>
      </c>
      <c r="C120" s="93">
        <v>85500</v>
      </c>
      <c r="D120" s="93">
        <v>85500</v>
      </c>
    </row>
    <row r="121" spans="1:4" ht="56.25">
      <c r="A121" s="88" t="s">
        <v>3487</v>
      </c>
      <c r="B121" s="64" t="s">
        <v>3438</v>
      </c>
      <c r="C121" s="93">
        <v>346460</v>
      </c>
      <c r="D121" s="93">
        <v>346460</v>
      </c>
    </row>
    <row r="122" spans="1:4" ht="56.25">
      <c r="A122" s="88" t="s">
        <v>3488</v>
      </c>
      <c r="B122" s="64" t="s">
        <v>3438</v>
      </c>
      <c r="C122" s="93">
        <v>84200</v>
      </c>
      <c r="D122" s="93">
        <v>84200</v>
      </c>
    </row>
    <row r="123" spans="1:4" ht="56.25">
      <c r="A123" s="88" t="s">
        <v>3489</v>
      </c>
      <c r="B123" s="64" t="s">
        <v>3438</v>
      </c>
      <c r="C123" s="93">
        <v>750000</v>
      </c>
      <c r="D123" s="93">
        <v>750000</v>
      </c>
    </row>
    <row r="124" spans="1:4" ht="56.25">
      <c r="A124" s="88" t="s">
        <v>3490</v>
      </c>
      <c r="B124" s="64" t="s">
        <v>3438</v>
      </c>
      <c r="C124" s="93">
        <v>595494</v>
      </c>
      <c r="D124" s="93">
        <v>595494</v>
      </c>
    </row>
    <row r="125" spans="1:4" ht="56.25">
      <c r="A125" s="88" t="s">
        <v>3491</v>
      </c>
      <c r="B125" s="64" t="s">
        <v>3438</v>
      </c>
      <c r="C125" s="93">
        <v>967330</v>
      </c>
      <c r="D125" s="93">
        <v>967330</v>
      </c>
    </row>
    <row r="126" spans="1:4" ht="24.75" customHeight="1">
      <c r="A126" s="149" t="s">
        <v>3516</v>
      </c>
      <c r="B126" s="150"/>
      <c r="C126" s="151">
        <f>SUM(C4:C125)</f>
        <v>47165970</v>
      </c>
      <c r="D126" s="151">
        <f>SUM(D4:D125)</f>
        <v>46883405.920000002</v>
      </c>
    </row>
  </sheetData>
  <pageMargins left="0.70866141732283472" right="0.51181102362204722" top="0.78740157480314965" bottom="0.78740157480314965" header="0.31496062992125984" footer="0.31496062992125984"/>
  <pageSetup paperSize="9" scale="80" firstPageNumber="57" orientation="portrait" useFirstPageNumber="1" r:id="rId1"/>
  <headerFooter>
    <oddFooter>&amp;C&amp;P&amp;RTab.č.14 -  Krajské dotace soc.věci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opLeftCell="A19" workbookViewId="0">
      <selection activeCell="A31" sqref="A31:E31"/>
    </sheetView>
  </sheetViews>
  <sheetFormatPr defaultRowHeight="15"/>
  <cols>
    <col min="1" max="1" width="8.28515625" style="17" customWidth="1"/>
    <col min="2" max="2" width="21.85546875" style="17" customWidth="1"/>
    <col min="3" max="3" width="28.140625" style="17" customWidth="1"/>
    <col min="4" max="4" width="14.42578125" style="18" customWidth="1"/>
    <col min="5" max="5" width="14.42578125" style="19" customWidth="1"/>
  </cols>
  <sheetData>
    <row r="1" spans="1:5" s="22" customFormat="1" ht="19.149999999999999" customHeight="1">
      <c r="A1" s="185" t="s">
        <v>1310</v>
      </c>
      <c r="B1" s="185"/>
      <c r="C1" s="185"/>
      <c r="D1" s="185"/>
      <c r="E1" s="185"/>
    </row>
    <row r="2" spans="1:5" s="22" customFormat="1" ht="19.149999999999999" customHeight="1">
      <c r="A2" s="185" t="s">
        <v>1314</v>
      </c>
      <c r="B2" s="185"/>
      <c r="C2" s="185"/>
      <c r="D2" s="185"/>
      <c r="E2" s="185"/>
    </row>
    <row r="3" spans="1:5" s="22" customFormat="1" ht="19.149999999999999" customHeight="1">
      <c r="A3" s="185" t="s">
        <v>1335</v>
      </c>
      <c r="B3" s="185"/>
      <c r="C3" s="185"/>
      <c r="D3" s="185"/>
      <c r="E3" s="185"/>
    </row>
    <row r="4" spans="1:5" s="22" customFormat="1" ht="19.149999999999999" customHeight="1">
      <c r="A4" s="184" t="s">
        <v>1376</v>
      </c>
      <c r="B4" s="184"/>
      <c r="C4" s="184"/>
      <c r="D4" s="184"/>
      <c r="E4" s="184"/>
    </row>
    <row r="5" spans="1:5" s="22" customFormat="1" ht="19.149999999999999" customHeight="1">
      <c r="A5" s="184" t="s">
        <v>1393</v>
      </c>
      <c r="B5" s="184"/>
      <c r="C5" s="184"/>
      <c r="D5" s="184"/>
      <c r="E5" s="184"/>
    </row>
    <row r="6" spans="1:5" s="22" customFormat="1" ht="19.149999999999999" customHeight="1">
      <c r="A6" s="184" t="s">
        <v>1439</v>
      </c>
      <c r="B6" s="184"/>
      <c r="C6" s="184"/>
      <c r="D6" s="184"/>
      <c r="E6" s="184"/>
    </row>
    <row r="7" spans="1:5" s="22" customFormat="1" ht="19.149999999999999" customHeight="1">
      <c r="A7" s="184" t="s">
        <v>1454</v>
      </c>
      <c r="B7" s="184"/>
      <c r="C7" s="184"/>
      <c r="D7" s="184"/>
      <c r="E7" s="184"/>
    </row>
    <row r="8" spans="1:5" s="22" customFormat="1" ht="19.149999999999999" customHeight="1">
      <c r="A8" s="184" t="s">
        <v>1472</v>
      </c>
      <c r="B8" s="184"/>
      <c r="C8" s="184"/>
      <c r="D8" s="184"/>
      <c r="E8" s="184"/>
    </row>
    <row r="9" spans="1:5" s="22" customFormat="1" ht="12" customHeight="1">
      <c r="A9" s="23"/>
      <c r="B9" s="23"/>
      <c r="C9" s="23"/>
      <c r="D9" s="23"/>
      <c r="E9" s="23"/>
    </row>
    <row r="10" spans="1:5" ht="27.6" customHeight="1">
      <c r="A10" s="114" t="s">
        <v>21</v>
      </c>
      <c r="B10" s="114" t="s">
        <v>1867</v>
      </c>
      <c r="C10" s="114" t="s">
        <v>22</v>
      </c>
      <c r="D10" s="117" t="s">
        <v>1489</v>
      </c>
      <c r="E10" s="117" t="s">
        <v>1476</v>
      </c>
    </row>
    <row r="11" spans="1:5" s="24" customFormat="1" ht="24">
      <c r="A11" s="76" t="s">
        <v>1311</v>
      </c>
      <c r="B11" s="76" t="s">
        <v>1312</v>
      </c>
      <c r="C11" s="76" t="s">
        <v>1313</v>
      </c>
      <c r="D11" s="106">
        <v>171000</v>
      </c>
      <c r="E11" s="106">
        <v>171000</v>
      </c>
    </row>
    <row r="12" spans="1:5" ht="24" customHeight="1">
      <c r="A12" s="183" t="s">
        <v>1475</v>
      </c>
      <c r="B12" s="183"/>
      <c r="C12" s="183"/>
      <c r="D12" s="98">
        <f>SUM(D11)</f>
        <v>171000</v>
      </c>
      <c r="E12" s="98">
        <f>SUM(E11)</f>
        <v>171000</v>
      </c>
    </row>
    <row r="13" spans="1:5" s="24" customFormat="1" ht="24">
      <c r="A13" s="76" t="s">
        <v>1315</v>
      </c>
      <c r="B13" s="76" t="s">
        <v>1316</v>
      </c>
      <c r="C13" s="76" t="s">
        <v>1317</v>
      </c>
      <c r="D13" s="106">
        <v>268000</v>
      </c>
      <c r="E13" s="106">
        <v>268000</v>
      </c>
    </row>
    <row r="14" spans="1:5" s="24" customFormat="1" ht="36">
      <c r="A14" s="76" t="s">
        <v>1318</v>
      </c>
      <c r="B14" s="76" t="s">
        <v>1319</v>
      </c>
      <c r="C14" s="76" t="s">
        <v>1320</v>
      </c>
      <c r="D14" s="106">
        <v>262000</v>
      </c>
      <c r="E14" s="106">
        <v>262000</v>
      </c>
    </row>
    <row r="15" spans="1:5" s="24" customFormat="1" ht="24">
      <c r="A15" s="76" t="s">
        <v>1321</v>
      </c>
      <c r="B15" s="76" t="s">
        <v>383</v>
      </c>
      <c r="C15" s="76" t="s">
        <v>1322</v>
      </c>
      <c r="D15" s="106">
        <v>373000</v>
      </c>
      <c r="E15" s="106">
        <v>373000</v>
      </c>
    </row>
    <row r="16" spans="1:5" s="24" customFormat="1" ht="36">
      <c r="A16" s="76" t="s">
        <v>1323</v>
      </c>
      <c r="B16" s="76" t="s">
        <v>226</v>
      </c>
      <c r="C16" s="76" t="s">
        <v>1324</v>
      </c>
      <c r="D16" s="106">
        <v>399000</v>
      </c>
      <c r="E16" s="106">
        <v>399000</v>
      </c>
    </row>
    <row r="17" spans="1:5" s="24" customFormat="1" ht="24">
      <c r="A17" s="76" t="s">
        <v>1325</v>
      </c>
      <c r="B17" s="76" t="s">
        <v>1326</v>
      </c>
      <c r="C17" s="76" t="s">
        <v>1327</v>
      </c>
      <c r="D17" s="106">
        <v>345000</v>
      </c>
      <c r="E17" s="106">
        <v>345000</v>
      </c>
    </row>
    <row r="18" spans="1:5" s="24" customFormat="1" ht="24">
      <c r="A18" s="76" t="s">
        <v>1328</v>
      </c>
      <c r="B18" s="76" t="s">
        <v>590</v>
      </c>
      <c r="C18" s="76" t="s">
        <v>1329</v>
      </c>
      <c r="D18" s="106">
        <v>143000</v>
      </c>
      <c r="E18" s="106">
        <v>143000</v>
      </c>
    </row>
    <row r="19" spans="1:5" s="24" customFormat="1" ht="24">
      <c r="A19" s="76" t="s">
        <v>1330</v>
      </c>
      <c r="B19" s="76" t="s">
        <v>590</v>
      </c>
      <c r="C19" s="76" t="s">
        <v>3517</v>
      </c>
      <c r="D19" s="106">
        <v>167000</v>
      </c>
      <c r="E19" s="106">
        <v>167000</v>
      </c>
    </row>
    <row r="20" spans="1:5" s="24" customFormat="1" ht="24">
      <c r="A20" s="76" t="s">
        <v>1331</v>
      </c>
      <c r="B20" s="76" t="s">
        <v>325</v>
      </c>
      <c r="C20" s="76" t="s">
        <v>1332</v>
      </c>
      <c r="D20" s="106">
        <v>116000</v>
      </c>
      <c r="E20" s="106">
        <v>116000</v>
      </c>
    </row>
    <row r="21" spans="1:5" s="24" customFormat="1" ht="24">
      <c r="A21" s="76" t="s">
        <v>1333</v>
      </c>
      <c r="B21" s="76" t="s">
        <v>595</v>
      </c>
      <c r="C21" s="76" t="s">
        <v>1334</v>
      </c>
      <c r="D21" s="106">
        <v>192000</v>
      </c>
      <c r="E21" s="106">
        <v>192000</v>
      </c>
    </row>
    <row r="22" spans="1:5" ht="24" customHeight="1">
      <c r="A22" s="183" t="s">
        <v>1477</v>
      </c>
      <c r="B22" s="183"/>
      <c r="C22" s="183"/>
      <c r="D22" s="98">
        <f>SUM(D13:D21)</f>
        <v>2265000</v>
      </c>
      <c r="E22" s="98">
        <f>SUM(E13:E21)</f>
        <v>2265000</v>
      </c>
    </row>
    <row r="23" spans="1:5" s="24" customFormat="1" ht="24">
      <c r="A23" s="76" t="s">
        <v>1336</v>
      </c>
      <c r="B23" s="76" t="s">
        <v>1337</v>
      </c>
      <c r="C23" s="76" t="s">
        <v>1338</v>
      </c>
      <c r="D23" s="106">
        <v>56000</v>
      </c>
      <c r="E23" s="106">
        <v>56000</v>
      </c>
    </row>
    <row r="24" spans="1:5" s="24" customFormat="1" ht="24">
      <c r="A24" s="76" t="s">
        <v>1339</v>
      </c>
      <c r="B24" s="76" t="s">
        <v>1340</v>
      </c>
      <c r="C24" s="76" t="s">
        <v>1341</v>
      </c>
      <c r="D24" s="106">
        <v>130000</v>
      </c>
      <c r="E24" s="106">
        <v>0</v>
      </c>
    </row>
    <row r="25" spans="1:5" s="24" customFormat="1" ht="36">
      <c r="A25" s="76" t="s">
        <v>1342</v>
      </c>
      <c r="B25" s="76" t="s">
        <v>383</v>
      </c>
      <c r="C25" s="76" t="s">
        <v>1343</v>
      </c>
      <c r="D25" s="106">
        <v>82000</v>
      </c>
      <c r="E25" s="106">
        <v>82000</v>
      </c>
    </row>
    <row r="26" spans="1:5" s="24" customFormat="1" ht="24">
      <c r="A26" s="76" t="s">
        <v>1344</v>
      </c>
      <c r="B26" s="76" t="s">
        <v>635</v>
      </c>
      <c r="C26" s="76" t="s">
        <v>1345</v>
      </c>
      <c r="D26" s="106">
        <v>67000</v>
      </c>
      <c r="E26" s="106">
        <f>D26-9132.96</f>
        <v>57867.040000000001</v>
      </c>
    </row>
    <row r="27" spans="1:5" s="24" customFormat="1" ht="24">
      <c r="A27" s="76" t="s">
        <v>1346</v>
      </c>
      <c r="B27" s="76" t="s">
        <v>1347</v>
      </c>
      <c r="C27" s="76" t="s">
        <v>1348</v>
      </c>
      <c r="D27" s="106">
        <v>35000</v>
      </c>
      <c r="E27" s="106">
        <f>D27-15573.18</f>
        <v>19426.82</v>
      </c>
    </row>
    <row r="28" spans="1:5" s="24" customFormat="1" ht="36">
      <c r="A28" s="76" t="s">
        <v>1349</v>
      </c>
      <c r="B28" s="76" t="s">
        <v>386</v>
      </c>
      <c r="C28" s="76" t="s">
        <v>1350</v>
      </c>
      <c r="D28" s="106">
        <v>50000</v>
      </c>
      <c r="E28" s="106">
        <v>50000</v>
      </c>
    </row>
    <row r="29" spans="1:5" s="24" customFormat="1" ht="24">
      <c r="A29" s="76" t="s">
        <v>1351</v>
      </c>
      <c r="B29" s="76" t="s">
        <v>1352</v>
      </c>
      <c r="C29" s="76" t="s">
        <v>1353</v>
      </c>
      <c r="D29" s="106">
        <v>56000</v>
      </c>
      <c r="E29" s="106">
        <v>56000</v>
      </c>
    </row>
    <row r="30" spans="1:5" s="24" customFormat="1" ht="25.9" customHeight="1">
      <c r="A30" s="76" t="s">
        <v>1354</v>
      </c>
      <c r="B30" s="76" t="s">
        <v>1355</v>
      </c>
      <c r="C30" s="76" t="s">
        <v>1356</v>
      </c>
      <c r="D30" s="106">
        <v>88000</v>
      </c>
      <c r="E30" s="106">
        <f>D30-5332.8</f>
        <v>82667.199999999997</v>
      </c>
    </row>
    <row r="31" spans="1:5" s="24" customFormat="1" ht="24">
      <c r="A31" s="76" t="s">
        <v>1357</v>
      </c>
      <c r="B31" s="76" t="s">
        <v>1358</v>
      </c>
      <c r="C31" s="76" t="s">
        <v>1359</v>
      </c>
      <c r="D31" s="106">
        <v>99000</v>
      </c>
      <c r="E31" s="106">
        <f>D31-19415.85</f>
        <v>79584.149999999994</v>
      </c>
    </row>
    <row r="32" spans="1:5" s="24" customFormat="1" ht="24">
      <c r="A32" s="76" t="s">
        <v>1360</v>
      </c>
      <c r="B32" s="76" t="s">
        <v>1361</v>
      </c>
      <c r="C32" s="76" t="s">
        <v>1362</v>
      </c>
      <c r="D32" s="106">
        <v>35000</v>
      </c>
      <c r="E32" s="106">
        <v>35000</v>
      </c>
    </row>
    <row r="33" spans="1:5" s="24" customFormat="1" ht="36">
      <c r="A33" s="76" t="s">
        <v>1363</v>
      </c>
      <c r="B33" s="76" t="s">
        <v>36</v>
      </c>
      <c r="C33" s="76" t="s">
        <v>1364</v>
      </c>
      <c r="D33" s="106">
        <v>88000</v>
      </c>
      <c r="E33" s="106">
        <v>88000</v>
      </c>
    </row>
    <row r="34" spans="1:5" s="24" customFormat="1" ht="24">
      <c r="A34" s="76" t="s">
        <v>1365</v>
      </c>
      <c r="B34" s="76" t="s">
        <v>34</v>
      </c>
      <c r="C34" s="76" t="s">
        <v>1366</v>
      </c>
      <c r="D34" s="106">
        <v>111000</v>
      </c>
      <c r="E34" s="106">
        <v>111000</v>
      </c>
    </row>
    <row r="35" spans="1:5" s="24" customFormat="1" ht="24">
      <c r="A35" s="76" t="s">
        <v>1367</v>
      </c>
      <c r="B35" s="76" t="s">
        <v>143</v>
      </c>
      <c r="C35" s="76" t="s">
        <v>1368</v>
      </c>
      <c r="D35" s="106">
        <v>119000</v>
      </c>
      <c r="E35" s="106">
        <f>D35-2213.5</f>
        <v>116786.5</v>
      </c>
    </row>
    <row r="36" spans="1:5" s="24" customFormat="1" ht="30" customHeight="1">
      <c r="A36" s="76" t="s">
        <v>1369</v>
      </c>
      <c r="B36" s="76" t="s">
        <v>1370</v>
      </c>
      <c r="C36" s="76" t="s">
        <v>1371</v>
      </c>
      <c r="D36" s="106">
        <v>58000</v>
      </c>
      <c r="E36" s="106">
        <v>58000</v>
      </c>
    </row>
    <row r="37" spans="1:5" s="24" customFormat="1" ht="24">
      <c r="A37" s="76" t="s">
        <v>1372</v>
      </c>
      <c r="B37" s="76" t="s">
        <v>595</v>
      </c>
      <c r="C37" s="76" t="s">
        <v>1373</v>
      </c>
      <c r="D37" s="106">
        <v>60000</v>
      </c>
      <c r="E37" s="106">
        <v>60000</v>
      </c>
    </row>
    <row r="38" spans="1:5" s="24" customFormat="1" ht="24">
      <c r="A38" s="76" t="s">
        <v>1374</v>
      </c>
      <c r="B38" s="76" t="s">
        <v>598</v>
      </c>
      <c r="C38" s="76" t="s">
        <v>1375</v>
      </c>
      <c r="D38" s="106">
        <v>66000</v>
      </c>
      <c r="E38" s="106">
        <v>66000</v>
      </c>
    </row>
    <row r="39" spans="1:5" ht="24" customHeight="1">
      <c r="A39" s="183" t="s">
        <v>1478</v>
      </c>
      <c r="B39" s="183"/>
      <c r="C39" s="183"/>
      <c r="D39" s="98">
        <f>SUM(D23:D38)</f>
        <v>1200000</v>
      </c>
      <c r="E39" s="98">
        <f>SUM(E23:E38)</f>
        <v>1018331.71</v>
      </c>
    </row>
    <row r="40" spans="1:5" s="24" customFormat="1" ht="36">
      <c r="A40" s="76" t="s">
        <v>1377</v>
      </c>
      <c r="B40" s="76" t="s">
        <v>1378</v>
      </c>
      <c r="C40" s="76" t="s">
        <v>1379</v>
      </c>
      <c r="D40" s="106">
        <v>90000</v>
      </c>
      <c r="E40" s="106">
        <v>90000</v>
      </c>
    </row>
    <row r="41" spans="1:5" s="24" customFormat="1" ht="48">
      <c r="A41" s="76" t="s">
        <v>1380</v>
      </c>
      <c r="B41" s="76" t="s">
        <v>1381</v>
      </c>
      <c r="C41" s="76" t="s">
        <v>3518</v>
      </c>
      <c r="D41" s="106">
        <v>31000</v>
      </c>
      <c r="E41" s="106">
        <v>31000</v>
      </c>
    </row>
    <row r="42" spans="1:5" s="24" customFormat="1" ht="24">
      <c r="A42" s="76" t="s">
        <v>1382</v>
      </c>
      <c r="B42" s="76" t="s">
        <v>1383</v>
      </c>
      <c r="C42" s="76" t="s">
        <v>3519</v>
      </c>
      <c r="D42" s="106">
        <v>72000</v>
      </c>
      <c r="E42" s="106">
        <v>72000</v>
      </c>
    </row>
    <row r="43" spans="1:5" s="24" customFormat="1" ht="24">
      <c r="A43" s="76" t="s">
        <v>1384</v>
      </c>
      <c r="B43" s="76" t="s">
        <v>226</v>
      </c>
      <c r="C43" s="76" t="s">
        <v>1385</v>
      </c>
      <c r="D43" s="106">
        <v>38000</v>
      </c>
      <c r="E43" s="106">
        <v>38000</v>
      </c>
    </row>
    <row r="44" spans="1:5" s="24" customFormat="1" ht="24">
      <c r="A44" s="76" t="s">
        <v>1386</v>
      </c>
      <c r="B44" s="76" t="s">
        <v>1387</v>
      </c>
      <c r="C44" s="76" t="s">
        <v>1388</v>
      </c>
      <c r="D44" s="106">
        <v>81000</v>
      </c>
      <c r="E44" s="106">
        <v>81000</v>
      </c>
    </row>
    <row r="45" spans="1:5" s="24" customFormat="1" ht="24">
      <c r="A45" s="76" t="s">
        <v>1389</v>
      </c>
      <c r="B45" s="76" t="s">
        <v>298</v>
      </c>
      <c r="C45" s="76" t="s">
        <v>1390</v>
      </c>
      <c r="D45" s="106">
        <v>48000</v>
      </c>
      <c r="E45" s="106">
        <v>48000</v>
      </c>
    </row>
    <row r="46" spans="1:5" s="24" customFormat="1" ht="24">
      <c r="A46" s="76" t="s">
        <v>1391</v>
      </c>
      <c r="B46" s="76" t="s">
        <v>1392</v>
      </c>
      <c r="C46" s="76" t="s">
        <v>3508</v>
      </c>
      <c r="D46" s="106">
        <v>290000</v>
      </c>
      <c r="E46" s="106">
        <v>290000</v>
      </c>
    </row>
    <row r="47" spans="1:5" ht="24" customHeight="1">
      <c r="A47" s="183" t="s">
        <v>1479</v>
      </c>
      <c r="B47" s="183"/>
      <c r="C47" s="183"/>
      <c r="D47" s="98">
        <f>SUM(D40:D46)</f>
        <v>650000</v>
      </c>
      <c r="E47" s="98">
        <f>SUM(E40:E46)</f>
        <v>650000</v>
      </c>
    </row>
    <row r="48" spans="1:5" s="24" customFormat="1" ht="28.5" customHeight="1">
      <c r="A48" s="73" t="s">
        <v>1394</v>
      </c>
      <c r="B48" s="73" t="s">
        <v>3520</v>
      </c>
      <c r="C48" s="73" t="s">
        <v>1395</v>
      </c>
      <c r="D48" s="106">
        <v>34000</v>
      </c>
      <c r="E48" s="106">
        <v>34000</v>
      </c>
    </row>
    <row r="49" spans="1:5" s="24" customFormat="1" ht="24">
      <c r="A49" s="73" t="s">
        <v>1396</v>
      </c>
      <c r="B49" s="73" t="s">
        <v>1397</v>
      </c>
      <c r="C49" s="73" t="s">
        <v>1398</v>
      </c>
      <c r="D49" s="106">
        <v>70000</v>
      </c>
      <c r="E49" s="106">
        <v>70000</v>
      </c>
    </row>
    <row r="50" spans="1:5" s="24" customFormat="1" ht="24">
      <c r="A50" s="73" t="s">
        <v>1399</v>
      </c>
      <c r="B50" s="73" t="s">
        <v>1400</v>
      </c>
      <c r="C50" s="73" t="s">
        <v>1401</v>
      </c>
      <c r="D50" s="106">
        <v>120000</v>
      </c>
      <c r="E50" s="106">
        <f>120000-1441</f>
        <v>118559</v>
      </c>
    </row>
    <row r="51" spans="1:5" s="24" customFormat="1" ht="24">
      <c r="A51" s="73" t="s">
        <v>1402</v>
      </c>
      <c r="B51" s="73" t="s">
        <v>1403</v>
      </c>
      <c r="C51" s="73" t="s">
        <v>1404</v>
      </c>
      <c r="D51" s="106">
        <v>61000</v>
      </c>
      <c r="E51" s="106">
        <v>61000</v>
      </c>
    </row>
    <row r="52" spans="1:5" s="24" customFormat="1" ht="24">
      <c r="A52" s="73" t="s">
        <v>1405</v>
      </c>
      <c r="B52" s="73" t="s">
        <v>1406</v>
      </c>
      <c r="C52" s="73" t="s">
        <v>1407</v>
      </c>
      <c r="D52" s="106">
        <v>31000</v>
      </c>
      <c r="E52" s="106">
        <v>31000</v>
      </c>
    </row>
    <row r="53" spans="1:5" s="24" customFormat="1" ht="24">
      <c r="A53" s="73" t="s">
        <v>1408</v>
      </c>
      <c r="B53" s="73" t="s">
        <v>1409</v>
      </c>
      <c r="C53" s="73" t="s">
        <v>1410</v>
      </c>
      <c r="D53" s="106">
        <v>144000</v>
      </c>
      <c r="E53" s="106">
        <v>144000</v>
      </c>
    </row>
    <row r="54" spans="1:5" s="24" customFormat="1" ht="24">
      <c r="A54" s="73" t="s">
        <v>1411</v>
      </c>
      <c r="B54" s="73" t="s">
        <v>1412</v>
      </c>
      <c r="C54" s="73" t="s">
        <v>1413</v>
      </c>
      <c r="D54" s="106">
        <v>148000</v>
      </c>
      <c r="E54" s="106">
        <v>148000</v>
      </c>
    </row>
    <row r="55" spans="1:5" s="24" customFormat="1" ht="24">
      <c r="A55" s="73" t="s">
        <v>1414</v>
      </c>
      <c r="B55" s="73" t="s">
        <v>33</v>
      </c>
      <c r="C55" s="73" t="s">
        <v>1415</v>
      </c>
      <c r="D55" s="106">
        <v>52000</v>
      </c>
      <c r="E55" s="106">
        <v>52000</v>
      </c>
    </row>
    <row r="56" spans="1:5" s="24" customFormat="1" ht="24">
      <c r="A56" s="73" t="s">
        <v>1416</v>
      </c>
      <c r="B56" s="73" t="s">
        <v>1040</v>
      </c>
      <c r="C56" s="73" t="s">
        <v>1417</v>
      </c>
      <c r="D56" s="106">
        <v>85000</v>
      </c>
      <c r="E56" s="106">
        <v>85000</v>
      </c>
    </row>
    <row r="57" spans="1:5" s="24" customFormat="1" ht="24">
      <c r="A57" s="76" t="s">
        <v>1418</v>
      </c>
      <c r="B57" s="76" t="s">
        <v>1419</v>
      </c>
      <c r="C57" s="76" t="s">
        <v>1420</v>
      </c>
      <c r="D57" s="106">
        <v>143000</v>
      </c>
      <c r="E57" s="106">
        <v>143000</v>
      </c>
    </row>
    <row r="58" spans="1:5" s="24" customFormat="1" ht="41.25" customHeight="1">
      <c r="A58" s="76" t="s">
        <v>1421</v>
      </c>
      <c r="B58" s="76" t="s">
        <v>506</v>
      </c>
      <c r="C58" s="76" t="s">
        <v>1422</v>
      </c>
      <c r="D58" s="106">
        <v>140000</v>
      </c>
      <c r="E58" s="106">
        <v>140000</v>
      </c>
    </row>
    <row r="59" spans="1:5" s="24" customFormat="1" ht="24">
      <c r="A59" s="73" t="s">
        <v>1423</v>
      </c>
      <c r="B59" s="73" t="s">
        <v>1424</v>
      </c>
      <c r="C59" s="73" t="s">
        <v>1425</v>
      </c>
      <c r="D59" s="106">
        <v>100000</v>
      </c>
      <c r="E59" s="106">
        <v>100000</v>
      </c>
    </row>
    <row r="60" spans="1:5" s="24" customFormat="1" ht="24">
      <c r="A60" s="73" t="s">
        <v>1426</v>
      </c>
      <c r="B60" s="73" t="s">
        <v>1427</v>
      </c>
      <c r="C60" s="73" t="s">
        <v>1428</v>
      </c>
      <c r="D60" s="106">
        <v>64000</v>
      </c>
      <c r="E60" s="106">
        <v>0</v>
      </c>
    </row>
    <row r="61" spans="1:5" s="24" customFormat="1" ht="24">
      <c r="A61" s="73" t="s">
        <v>1429</v>
      </c>
      <c r="B61" s="73" t="s">
        <v>720</v>
      </c>
      <c r="C61" s="73" t="s">
        <v>1430</v>
      </c>
      <c r="D61" s="106">
        <v>46000</v>
      </c>
      <c r="E61" s="106">
        <v>46000</v>
      </c>
    </row>
    <row r="62" spans="1:5" s="24" customFormat="1" ht="31.5" customHeight="1">
      <c r="A62" s="73" t="s">
        <v>1431</v>
      </c>
      <c r="B62" s="73" t="s">
        <v>1432</v>
      </c>
      <c r="C62" s="73" t="s">
        <v>3521</v>
      </c>
      <c r="D62" s="106">
        <v>149000</v>
      </c>
      <c r="E62" s="106">
        <v>149000</v>
      </c>
    </row>
    <row r="63" spans="1:5" s="24" customFormat="1" ht="24">
      <c r="A63" s="73" t="s">
        <v>1433</v>
      </c>
      <c r="B63" s="73" t="s">
        <v>1434</v>
      </c>
      <c r="C63" s="73" t="s">
        <v>1435</v>
      </c>
      <c r="D63" s="106">
        <v>85000</v>
      </c>
      <c r="E63" s="106">
        <v>85000</v>
      </c>
    </row>
    <row r="64" spans="1:5" s="24" customFormat="1" ht="24">
      <c r="A64" s="118" t="s">
        <v>1436</v>
      </c>
      <c r="B64" s="118" t="s">
        <v>1437</v>
      </c>
      <c r="C64" s="118" t="s">
        <v>1438</v>
      </c>
      <c r="D64" s="106">
        <v>144000</v>
      </c>
      <c r="E64" s="106">
        <v>144000</v>
      </c>
    </row>
    <row r="65" spans="1:5" ht="24" customHeight="1">
      <c r="A65" s="183" t="s">
        <v>1480</v>
      </c>
      <c r="B65" s="183"/>
      <c r="C65" s="183"/>
      <c r="D65" s="98">
        <f>SUM(D48:D64)</f>
        <v>1616000</v>
      </c>
      <c r="E65" s="98">
        <f>SUM(E48:E64)</f>
        <v>1550559</v>
      </c>
    </row>
    <row r="66" spans="1:5" s="24" customFormat="1" ht="24">
      <c r="A66" s="73" t="s">
        <v>1440</v>
      </c>
      <c r="B66" s="76" t="s">
        <v>1397</v>
      </c>
      <c r="C66" s="76" t="s">
        <v>1441</v>
      </c>
      <c r="D66" s="106">
        <v>27000</v>
      </c>
      <c r="E66" s="106">
        <v>27000</v>
      </c>
    </row>
    <row r="67" spans="1:5" s="24" customFormat="1" ht="24">
      <c r="A67" s="73" t="s">
        <v>1442</v>
      </c>
      <c r="B67" s="76" t="s">
        <v>1443</v>
      </c>
      <c r="C67" s="76" t="s">
        <v>1444</v>
      </c>
      <c r="D67" s="106">
        <v>100000</v>
      </c>
      <c r="E67" s="106">
        <v>100000</v>
      </c>
    </row>
    <row r="68" spans="1:5" s="24" customFormat="1" ht="24">
      <c r="A68" s="73" t="s">
        <v>1445</v>
      </c>
      <c r="B68" s="76" t="s">
        <v>1446</v>
      </c>
      <c r="C68" s="76" t="s">
        <v>1447</v>
      </c>
      <c r="D68" s="106">
        <v>48000</v>
      </c>
      <c r="E68" s="106">
        <v>48000</v>
      </c>
    </row>
    <row r="69" spans="1:5" s="24" customFormat="1" ht="24">
      <c r="A69" s="73" t="s">
        <v>1448</v>
      </c>
      <c r="B69" s="76" t="s">
        <v>1449</v>
      </c>
      <c r="C69" s="76" t="s">
        <v>1450</v>
      </c>
      <c r="D69" s="106">
        <v>20000</v>
      </c>
      <c r="E69" s="106">
        <v>20000</v>
      </c>
    </row>
    <row r="70" spans="1:5" s="24" customFormat="1" ht="24">
      <c r="A70" s="73" t="s">
        <v>1451</v>
      </c>
      <c r="B70" s="76" t="s">
        <v>1452</v>
      </c>
      <c r="C70" s="76" t="s">
        <v>1453</v>
      </c>
      <c r="D70" s="106">
        <v>100000</v>
      </c>
      <c r="E70" s="106">
        <v>100000</v>
      </c>
    </row>
    <row r="71" spans="1:5" s="24" customFormat="1" ht="18.75" customHeight="1">
      <c r="A71" s="97" t="s">
        <v>3492</v>
      </c>
      <c r="B71" s="76" t="s">
        <v>3493</v>
      </c>
      <c r="C71" s="76" t="s">
        <v>3494</v>
      </c>
      <c r="D71" s="106">
        <v>555000</v>
      </c>
      <c r="E71" s="106">
        <v>555000</v>
      </c>
    </row>
    <row r="72" spans="1:5" ht="24" customHeight="1">
      <c r="A72" s="183" t="s">
        <v>1481</v>
      </c>
      <c r="B72" s="183"/>
      <c r="C72" s="183"/>
      <c r="D72" s="98">
        <f>SUM(D66:D71)</f>
        <v>850000</v>
      </c>
      <c r="E72" s="98">
        <f>SUM(E66:E71)</f>
        <v>850000</v>
      </c>
    </row>
    <row r="73" spans="1:5" s="24" customFormat="1" ht="24">
      <c r="A73" s="76" t="s">
        <v>1455</v>
      </c>
      <c r="B73" s="76" t="s">
        <v>1456</v>
      </c>
      <c r="C73" s="76" t="s">
        <v>1457</v>
      </c>
      <c r="D73" s="147">
        <v>57000</v>
      </c>
      <c r="E73" s="106">
        <v>57000</v>
      </c>
    </row>
    <row r="74" spans="1:5" s="24" customFormat="1" ht="24">
      <c r="A74" s="76" t="s">
        <v>1458</v>
      </c>
      <c r="B74" s="76" t="s">
        <v>1456</v>
      </c>
      <c r="C74" s="76" t="s">
        <v>1459</v>
      </c>
      <c r="D74" s="147">
        <v>58000</v>
      </c>
      <c r="E74" s="106">
        <f>D74-2100</f>
        <v>55900</v>
      </c>
    </row>
    <row r="75" spans="1:5" s="24" customFormat="1" ht="42" customHeight="1">
      <c r="A75" s="76" t="s">
        <v>1460</v>
      </c>
      <c r="B75" s="76" t="s">
        <v>1452</v>
      </c>
      <c r="C75" s="76" t="s">
        <v>1461</v>
      </c>
      <c r="D75" s="106">
        <v>22000</v>
      </c>
      <c r="E75" s="106">
        <v>22000</v>
      </c>
    </row>
    <row r="76" spans="1:5" s="24" customFormat="1" ht="28.5" customHeight="1">
      <c r="A76" s="76" t="s">
        <v>1462</v>
      </c>
      <c r="B76" s="76" t="s">
        <v>3522</v>
      </c>
      <c r="C76" s="76" t="s">
        <v>1463</v>
      </c>
      <c r="D76" s="147">
        <v>42000</v>
      </c>
      <c r="E76" s="106">
        <v>42000</v>
      </c>
    </row>
    <row r="77" spans="1:5" s="24" customFormat="1" ht="24">
      <c r="A77" s="76" t="s">
        <v>1464</v>
      </c>
      <c r="B77" s="76" t="s">
        <v>1465</v>
      </c>
      <c r="C77" s="76" t="s">
        <v>1466</v>
      </c>
      <c r="D77" s="147">
        <v>60000</v>
      </c>
      <c r="E77" s="106">
        <v>60000</v>
      </c>
    </row>
    <row r="78" spans="1:5" s="24" customFormat="1" ht="24">
      <c r="A78" s="76" t="s">
        <v>1467</v>
      </c>
      <c r="B78" s="76" t="s">
        <v>1468</v>
      </c>
      <c r="C78" s="76" t="s">
        <v>1469</v>
      </c>
      <c r="D78" s="147">
        <v>34000</v>
      </c>
      <c r="E78" s="106">
        <v>34000</v>
      </c>
    </row>
    <row r="79" spans="1:5" s="24" customFormat="1" ht="24">
      <c r="A79" s="76" t="s">
        <v>1470</v>
      </c>
      <c r="B79" s="76" t="s">
        <v>226</v>
      </c>
      <c r="C79" s="76" t="s">
        <v>1471</v>
      </c>
      <c r="D79" s="147">
        <v>36000</v>
      </c>
      <c r="E79" s="106">
        <v>36000</v>
      </c>
    </row>
    <row r="80" spans="1:5" ht="24" customHeight="1">
      <c r="A80" s="183" t="s">
        <v>1482</v>
      </c>
      <c r="B80" s="183"/>
      <c r="C80" s="183"/>
      <c r="D80" s="98">
        <f>SUM(D73:D79)</f>
        <v>309000</v>
      </c>
      <c r="E80" s="98">
        <f>SUM(E73:E79)</f>
        <v>306900</v>
      </c>
    </row>
    <row r="81" spans="1:5" s="24" customFormat="1" ht="21" customHeight="1">
      <c r="A81" s="100" t="s">
        <v>3496</v>
      </c>
      <c r="B81" s="100" t="s">
        <v>3493</v>
      </c>
      <c r="C81" s="100" t="s">
        <v>3495</v>
      </c>
      <c r="D81" s="148">
        <v>118000</v>
      </c>
      <c r="E81" s="111">
        <v>118000</v>
      </c>
    </row>
    <row r="82" spans="1:5" s="24" customFormat="1" ht="48">
      <c r="A82" s="76" t="s">
        <v>1473</v>
      </c>
      <c r="B82" s="76" t="s">
        <v>1449</v>
      </c>
      <c r="C82" s="75" t="s">
        <v>1474</v>
      </c>
      <c r="D82" s="147">
        <v>32000</v>
      </c>
      <c r="E82" s="106">
        <v>32000</v>
      </c>
    </row>
    <row r="83" spans="1:5" ht="24" customHeight="1">
      <c r="A83" s="183" t="s">
        <v>1483</v>
      </c>
      <c r="B83" s="183"/>
      <c r="C83" s="183"/>
      <c r="D83" s="98">
        <f>SUM(D81:D82)</f>
        <v>150000</v>
      </c>
      <c r="E83" s="98">
        <f>SUM(E81:E82)</f>
        <v>150000</v>
      </c>
    </row>
    <row r="84" spans="1:5" ht="9" customHeight="1">
      <c r="A84" s="144"/>
      <c r="B84" s="144"/>
      <c r="C84" s="144"/>
      <c r="D84" s="145"/>
      <c r="E84" s="146"/>
    </row>
    <row r="85" spans="1:5" ht="24" customHeight="1">
      <c r="A85" s="183" t="s">
        <v>1870</v>
      </c>
      <c r="B85" s="183"/>
      <c r="C85" s="183"/>
      <c r="D85" s="139">
        <f>D83+D80+D72+D65+D47+D39+D22+D12</f>
        <v>7211000</v>
      </c>
      <c r="E85" s="139">
        <f>E83+E80+E72+E65+E47+E39+E22+E12</f>
        <v>6961790.71</v>
      </c>
    </row>
  </sheetData>
  <mergeCells count="17">
    <mergeCell ref="A47:C47"/>
    <mergeCell ref="A65:C65"/>
    <mergeCell ref="A72:C72"/>
    <mergeCell ref="A80:C80"/>
    <mergeCell ref="A85:C85"/>
    <mergeCell ref="A83:C83"/>
    <mergeCell ref="A1:E1"/>
    <mergeCell ref="A2:E2"/>
    <mergeCell ref="A3:E3"/>
    <mergeCell ref="A4:E4"/>
    <mergeCell ref="A5:E5"/>
    <mergeCell ref="A39:C39"/>
    <mergeCell ref="A6:E6"/>
    <mergeCell ref="A7:E7"/>
    <mergeCell ref="A8:E8"/>
    <mergeCell ref="A12:C12"/>
    <mergeCell ref="A22:C22"/>
  </mergeCells>
  <pageMargins left="0.70866141732283472" right="0.70866141732283472" top="0.78740157480314965" bottom="0.78740157480314965" header="0.31496062992125984" footer="0.31496062992125984"/>
  <pageSetup paperSize="9" firstPageNumber="2" orientation="portrait" useFirstPageNumber="1" r:id="rId1"/>
  <headerFooter scaleWithDoc="0">
    <oddFooter>&amp;C&amp;P&amp;Rkap. 48 oblast životní prostředí a zemědělství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opLeftCell="A55" workbookViewId="0">
      <selection activeCell="C23" sqref="C23"/>
    </sheetView>
  </sheetViews>
  <sheetFormatPr defaultRowHeight="15"/>
  <cols>
    <col min="1" max="1" width="8.28515625" style="14" customWidth="1"/>
    <col min="2" max="2" width="23.7109375" style="14" customWidth="1"/>
    <col min="3" max="3" width="27.42578125" style="53" customWidth="1"/>
    <col min="4" max="4" width="13.28515625" style="54" customWidth="1"/>
    <col min="5" max="5" width="12.7109375" style="54" customWidth="1"/>
  </cols>
  <sheetData>
    <row r="1" spans="1:5" ht="24" customHeight="1">
      <c r="A1" s="186" t="s">
        <v>2844</v>
      </c>
      <c r="B1" s="186"/>
      <c r="C1" s="186"/>
      <c r="D1" s="186"/>
      <c r="E1" s="186"/>
    </row>
    <row r="3" spans="1:5" ht="24">
      <c r="A3" s="128" t="s">
        <v>1888</v>
      </c>
      <c r="B3" s="128" t="s">
        <v>1867</v>
      </c>
      <c r="C3" s="128" t="s">
        <v>22</v>
      </c>
      <c r="D3" s="129" t="s">
        <v>1889</v>
      </c>
      <c r="E3" s="130" t="s">
        <v>1890</v>
      </c>
    </row>
    <row r="4" spans="1:5" ht="24">
      <c r="A4" s="141" t="s">
        <v>2845</v>
      </c>
      <c r="B4" s="141" t="s">
        <v>2070</v>
      </c>
      <c r="C4" s="142" t="s">
        <v>2846</v>
      </c>
      <c r="D4" s="143">
        <v>120000</v>
      </c>
      <c r="E4" s="143">
        <v>120000</v>
      </c>
    </row>
    <row r="5" spans="1:5" ht="24">
      <c r="A5" s="141" t="s">
        <v>2847</v>
      </c>
      <c r="B5" s="141" t="s">
        <v>1930</v>
      </c>
      <c r="C5" s="142" t="s">
        <v>2848</v>
      </c>
      <c r="D5" s="143">
        <v>30000</v>
      </c>
      <c r="E5" s="143">
        <v>30000</v>
      </c>
    </row>
    <row r="6" spans="1:5" ht="37.5" customHeight="1">
      <c r="A6" s="141" t="s">
        <v>2849</v>
      </c>
      <c r="B6" s="141" t="s">
        <v>2850</v>
      </c>
      <c r="C6" s="142" t="s">
        <v>2851</v>
      </c>
      <c r="D6" s="143">
        <v>49000</v>
      </c>
      <c r="E6" s="143">
        <v>49000</v>
      </c>
    </row>
    <row r="7" spans="1:5" ht="24">
      <c r="A7" s="141" t="s">
        <v>2852</v>
      </c>
      <c r="B7" s="141" t="s">
        <v>2853</v>
      </c>
      <c r="C7" s="142" t="s">
        <v>2854</v>
      </c>
      <c r="D7" s="143">
        <v>50000</v>
      </c>
      <c r="E7" s="143">
        <v>50000</v>
      </c>
    </row>
    <row r="8" spans="1:5" ht="24">
      <c r="A8" s="141" t="s">
        <v>2855</v>
      </c>
      <c r="B8" s="141" t="s">
        <v>2856</v>
      </c>
      <c r="C8" s="142" t="s">
        <v>2857</v>
      </c>
      <c r="D8" s="143">
        <v>30000</v>
      </c>
      <c r="E8" s="143">
        <v>30000</v>
      </c>
    </row>
    <row r="9" spans="1:5" ht="24">
      <c r="A9" s="141" t="s">
        <v>2858</v>
      </c>
      <c r="B9" s="141" t="s">
        <v>2267</v>
      </c>
      <c r="C9" s="142" t="s">
        <v>2859</v>
      </c>
      <c r="D9" s="143">
        <v>50000</v>
      </c>
      <c r="E9" s="143">
        <v>50000</v>
      </c>
    </row>
    <row r="10" spans="1:5" ht="24">
      <c r="A10" s="141" t="s">
        <v>2860</v>
      </c>
      <c r="B10" s="141" t="s">
        <v>2371</v>
      </c>
      <c r="C10" s="142" t="s">
        <v>2861</v>
      </c>
      <c r="D10" s="143">
        <v>65000</v>
      </c>
      <c r="E10" s="143">
        <v>65000</v>
      </c>
    </row>
    <row r="11" spans="1:5" ht="33.75">
      <c r="A11" s="141" t="s">
        <v>2862</v>
      </c>
      <c r="B11" s="141" t="s">
        <v>2099</v>
      </c>
      <c r="C11" s="142" t="s">
        <v>2863</v>
      </c>
      <c r="D11" s="143">
        <v>70000</v>
      </c>
      <c r="E11" s="143">
        <v>70000</v>
      </c>
    </row>
    <row r="12" spans="1:5" ht="24">
      <c r="A12" s="141" t="s">
        <v>2864</v>
      </c>
      <c r="B12" s="141" t="s">
        <v>1915</v>
      </c>
      <c r="C12" s="142" t="s">
        <v>2865</v>
      </c>
      <c r="D12" s="143">
        <v>25000</v>
      </c>
      <c r="E12" s="143">
        <v>25000</v>
      </c>
    </row>
    <row r="13" spans="1:5" ht="24">
      <c r="A13" s="141" t="s">
        <v>2866</v>
      </c>
      <c r="B13" s="141" t="s">
        <v>2867</v>
      </c>
      <c r="C13" s="142" t="s">
        <v>2868</v>
      </c>
      <c r="D13" s="143">
        <v>40000</v>
      </c>
      <c r="E13" s="143">
        <v>40000</v>
      </c>
    </row>
    <row r="14" spans="1:5" ht="24">
      <c r="A14" s="141" t="s">
        <v>2869</v>
      </c>
      <c r="B14" s="141" t="s">
        <v>2604</v>
      </c>
      <c r="C14" s="142" t="s">
        <v>2870</v>
      </c>
      <c r="D14" s="143">
        <v>70000</v>
      </c>
      <c r="E14" s="143">
        <v>70000</v>
      </c>
    </row>
    <row r="15" spans="1:5" ht="24">
      <c r="A15" s="141" t="s">
        <v>2871</v>
      </c>
      <c r="B15" s="141" t="s">
        <v>2104</v>
      </c>
      <c r="C15" s="142" t="s">
        <v>2872</v>
      </c>
      <c r="D15" s="143">
        <v>10000</v>
      </c>
      <c r="E15" s="143">
        <v>10000</v>
      </c>
    </row>
    <row r="16" spans="1:5" ht="24">
      <c r="A16" s="141" t="s">
        <v>2873</v>
      </c>
      <c r="B16" s="141" t="s">
        <v>2114</v>
      </c>
      <c r="C16" s="142" t="s">
        <v>2874</v>
      </c>
      <c r="D16" s="143">
        <v>18000</v>
      </c>
      <c r="E16" s="143">
        <v>18000</v>
      </c>
    </row>
    <row r="17" spans="1:5" ht="24">
      <c r="A17" s="141" t="s">
        <v>2875</v>
      </c>
      <c r="B17" s="141" t="s">
        <v>1990</v>
      </c>
      <c r="C17" s="142" t="s">
        <v>2876</v>
      </c>
      <c r="D17" s="143">
        <v>55000</v>
      </c>
      <c r="E17" s="143">
        <v>55000</v>
      </c>
    </row>
    <row r="18" spans="1:5" ht="24">
      <c r="A18" s="141" t="s">
        <v>2877</v>
      </c>
      <c r="B18" s="141" t="s">
        <v>2484</v>
      </c>
      <c r="C18" s="142" t="s">
        <v>2878</v>
      </c>
      <c r="D18" s="143">
        <v>40000</v>
      </c>
      <c r="E18" s="143">
        <v>40000</v>
      </c>
    </row>
    <row r="19" spans="1:5" ht="24">
      <c r="A19" s="141" t="s">
        <v>2879</v>
      </c>
      <c r="B19" s="141" t="s">
        <v>1945</v>
      </c>
      <c r="C19" s="142" t="s">
        <v>2880</v>
      </c>
      <c r="D19" s="143">
        <v>20000</v>
      </c>
      <c r="E19" s="143">
        <v>20000</v>
      </c>
    </row>
    <row r="20" spans="1:5" ht="33.75">
      <c r="A20" s="141" t="s">
        <v>2881</v>
      </c>
      <c r="B20" s="141" t="s">
        <v>2117</v>
      </c>
      <c r="C20" s="142" t="s">
        <v>2882</v>
      </c>
      <c r="D20" s="143">
        <v>95000</v>
      </c>
      <c r="E20" s="143">
        <v>95000</v>
      </c>
    </row>
    <row r="21" spans="1:5" ht="24">
      <c r="A21" s="141" t="s">
        <v>2883</v>
      </c>
      <c r="B21" s="141" t="s">
        <v>2634</v>
      </c>
      <c r="C21" s="142" t="s">
        <v>2884</v>
      </c>
      <c r="D21" s="143">
        <v>25000</v>
      </c>
      <c r="E21" s="143">
        <v>25000</v>
      </c>
    </row>
    <row r="22" spans="1:5" ht="33.75">
      <c r="A22" s="141" t="s">
        <v>2885</v>
      </c>
      <c r="B22" s="141" t="s">
        <v>2155</v>
      </c>
      <c r="C22" s="142" t="s">
        <v>3523</v>
      </c>
      <c r="D22" s="143">
        <v>95000</v>
      </c>
      <c r="E22" s="143">
        <v>95000</v>
      </c>
    </row>
    <row r="23" spans="1:5" ht="24">
      <c r="A23" s="141" t="s">
        <v>2886</v>
      </c>
      <c r="B23" s="141" t="s">
        <v>1951</v>
      </c>
      <c r="C23" s="142" t="s">
        <v>2887</v>
      </c>
      <c r="D23" s="143">
        <v>40000</v>
      </c>
      <c r="E23" s="143">
        <v>40000</v>
      </c>
    </row>
    <row r="24" spans="1:5" ht="24">
      <c r="A24" s="141" t="s">
        <v>2888</v>
      </c>
      <c r="B24" s="141" t="s">
        <v>2148</v>
      </c>
      <c r="C24" s="142" t="s">
        <v>2889</v>
      </c>
      <c r="D24" s="143">
        <v>40000</v>
      </c>
      <c r="E24" s="143">
        <v>40000</v>
      </c>
    </row>
    <row r="25" spans="1:5" ht="24">
      <c r="A25" s="141" t="s">
        <v>2890</v>
      </c>
      <c r="B25" s="141" t="s">
        <v>2891</v>
      </c>
      <c r="C25" s="142" t="s">
        <v>2892</v>
      </c>
      <c r="D25" s="143">
        <v>20000</v>
      </c>
      <c r="E25" s="143">
        <v>20000</v>
      </c>
    </row>
    <row r="26" spans="1:5" ht="24">
      <c r="A26" s="141" t="s">
        <v>2893</v>
      </c>
      <c r="B26" s="141" t="s">
        <v>23</v>
      </c>
      <c r="C26" s="142" t="s">
        <v>2894</v>
      </c>
      <c r="D26" s="143">
        <v>18000</v>
      </c>
      <c r="E26" s="143">
        <v>18000</v>
      </c>
    </row>
    <row r="27" spans="1:5" ht="24">
      <c r="A27" s="141" t="s">
        <v>2895</v>
      </c>
      <c r="B27" s="141" t="s">
        <v>2143</v>
      </c>
      <c r="C27" s="142" t="s">
        <v>2896</v>
      </c>
      <c r="D27" s="143">
        <v>25000</v>
      </c>
      <c r="E27" s="143">
        <v>25000</v>
      </c>
    </row>
    <row r="28" spans="1:5" ht="24">
      <c r="A28" s="141" t="s">
        <v>2897</v>
      </c>
      <c r="B28" s="141" t="s">
        <v>2654</v>
      </c>
      <c r="C28" s="142" t="s">
        <v>2898</v>
      </c>
      <c r="D28" s="143">
        <v>125000</v>
      </c>
      <c r="E28" s="143">
        <v>125000</v>
      </c>
    </row>
    <row r="29" spans="1:5" ht="24">
      <c r="A29" s="141" t="s">
        <v>2899</v>
      </c>
      <c r="B29" s="141" t="s">
        <v>1960</v>
      </c>
      <c r="C29" s="142" t="s">
        <v>2900</v>
      </c>
      <c r="D29" s="143">
        <v>55000</v>
      </c>
      <c r="E29" s="143">
        <v>55000</v>
      </c>
    </row>
    <row r="30" spans="1:5" ht="24">
      <c r="A30" s="141" t="s">
        <v>2901</v>
      </c>
      <c r="B30" s="141" t="s">
        <v>1978</v>
      </c>
      <c r="C30" s="142" t="s">
        <v>2902</v>
      </c>
      <c r="D30" s="143">
        <v>66000</v>
      </c>
      <c r="E30" s="143">
        <v>66000</v>
      </c>
    </row>
    <row r="31" spans="1:5" ht="24">
      <c r="A31" s="141" t="s">
        <v>2903</v>
      </c>
      <c r="B31" s="141" t="s">
        <v>2001</v>
      </c>
      <c r="C31" s="142" t="s">
        <v>2904</v>
      </c>
      <c r="D31" s="143">
        <v>55000</v>
      </c>
      <c r="E31" s="143">
        <v>55000</v>
      </c>
    </row>
    <row r="32" spans="1:5" ht="24">
      <c r="A32" s="141" t="s">
        <v>2905</v>
      </c>
      <c r="B32" s="141" t="s">
        <v>2906</v>
      </c>
      <c r="C32" s="142" t="s">
        <v>2907</v>
      </c>
      <c r="D32" s="143">
        <v>112000</v>
      </c>
      <c r="E32" s="143">
        <v>112000</v>
      </c>
    </row>
    <row r="33" spans="1:5" ht="24">
      <c r="A33" s="141" t="s">
        <v>2908</v>
      </c>
      <c r="B33" s="141" t="s">
        <v>1969</v>
      </c>
      <c r="C33" s="142" t="s">
        <v>2909</v>
      </c>
      <c r="D33" s="143">
        <v>30000</v>
      </c>
      <c r="E33" s="143">
        <v>30000</v>
      </c>
    </row>
    <row r="34" spans="1:5" ht="24">
      <c r="A34" s="141" t="s">
        <v>2910</v>
      </c>
      <c r="B34" s="141" t="s">
        <v>1972</v>
      </c>
      <c r="C34" s="142" t="s">
        <v>2911</v>
      </c>
      <c r="D34" s="143">
        <v>40000</v>
      </c>
      <c r="E34" s="143">
        <v>40000</v>
      </c>
    </row>
    <row r="35" spans="1:5" ht="24">
      <c r="A35" s="141" t="s">
        <v>2912</v>
      </c>
      <c r="B35" s="141" t="s">
        <v>2913</v>
      </c>
      <c r="C35" s="142" t="s">
        <v>2914</v>
      </c>
      <c r="D35" s="143">
        <v>35000</v>
      </c>
      <c r="E35" s="143">
        <v>35000</v>
      </c>
    </row>
    <row r="36" spans="1:5" ht="24">
      <c r="A36" s="141" t="s">
        <v>2915</v>
      </c>
      <c r="B36" s="141" t="s">
        <v>2916</v>
      </c>
      <c r="C36" s="142" t="s">
        <v>2917</v>
      </c>
      <c r="D36" s="143">
        <v>35000</v>
      </c>
      <c r="E36" s="143">
        <v>35000</v>
      </c>
    </row>
    <row r="37" spans="1:5" ht="24">
      <c r="A37" s="141" t="s">
        <v>2918</v>
      </c>
      <c r="B37" s="141" t="s">
        <v>2196</v>
      </c>
      <c r="C37" s="142" t="s">
        <v>2919</v>
      </c>
      <c r="D37" s="143">
        <v>35000</v>
      </c>
      <c r="E37" s="143">
        <v>35000</v>
      </c>
    </row>
    <row r="38" spans="1:5" ht="24">
      <c r="A38" s="141" t="s">
        <v>2920</v>
      </c>
      <c r="B38" s="141" t="s">
        <v>2921</v>
      </c>
      <c r="C38" s="142" t="s">
        <v>2922</v>
      </c>
      <c r="D38" s="143">
        <v>75000</v>
      </c>
      <c r="E38" s="143">
        <v>75000</v>
      </c>
    </row>
    <row r="39" spans="1:5" ht="24">
      <c r="A39" s="141" t="s">
        <v>2923</v>
      </c>
      <c r="B39" s="141" t="s">
        <v>2410</v>
      </c>
      <c r="C39" s="142" t="s">
        <v>2924</v>
      </c>
      <c r="D39" s="143">
        <v>35000</v>
      </c>
      <c r="E39" s="143">
        <v>35000</v>
      </c>
    </row>
    <row r="40" spans="1:5" ht="24">
      <c r="A40" s="141" t="s">
        <v>2925</v>
      </c>
      <c r="B40" s="141" t="s">
        <v>2926</v>
      </c>
      <c r="C40" s="142" t="s">
        <v>2927</v>
      </c>
      <c r="D40" s="143">
        <v>50000</v>
      </c>
      <c r="E40" s="143">
        <v>50000</v>
      </c>
    </row>
    <row r="41" spans="1:5" ht="24">
      <c r="A41" s="141" t="s">
        <v>2928</v>
      </c>
      <c r="B41" s="141" t="s">
        <v>2745</v>
      </c>
      <c r="C41" s="142" t="s">
        <v>2929</v>
      </c>
      <c r="D41" s="143">
        <v>35000</v>
      </c>
      <c r="E41" s="143">
        <v>35000</v>
      </c>
    </row>
    <row r="42" spans="1:5" ht="24">
      <c r="A42" s="141" t="s">
        <v>2930</v>
      </c>
      <c r="B42" s="141" t="s">
        <v>2360</v>
      </c>
      <c r="C42" s="142" t="s">
        <v>2931</v>
      </c>
      <c r="D42" s="143">
        <v>20000</v>
      </c>
      <c r="E42" s="143">
        <v>20000</v>
      </c>
    </row>
    <row r="43" spans="1:5" ht="24">
      <c r="A43" s="141" t="s">
        <v>2932</v>
      </c>
      <c r="B43" s="141" t="s">
        <v>2933</v>
      </c>
      <c r="C43" s="142" t="s">
        <v>2934</v>
      </c>
      <c r="D43" s="143">
        <v>20000</v>
      </c>
      <c r="E43" s="143">
        <v>20000</v>
      </c>
    </row>
    <row r="44" spans="1:5" ht="24">
      <c r="A44" s="141" t="s">
        <v>2935</v>
      </c>
      <c r="B44" s="141" t="s">
        <v>2026</v>
      </c>
      <c r="C44" s="142" t="s">
        <v>2936</v>
      </c>
      <c r="D44" s="143">
        <v>55000</v>
      </c>
      <c r="E44" s="143">
        <v>55000</v>
      </c>
    </row>
    <row r="45" spans="1:5" ht="24">
      <c r="A45" s="141" t="s">
        <v>2937</v>
      </c>
      <c r="B45" s="141" t="s">
        <v>2938</v>
      </c>
      <c r="C45" s="142" t="s">
        <v>2939</v>
      </c>
      <c r="D45" s="143">
        <v>25000</v>
      </c>
      <c r="E45" s="143">
        <v>25000</v>
      </c>
    </row>
    <row r="46" spans="1:5" ht="24">
      <c r="A46" s="141" t="s">
        <v>2940</v>
      </c>
      <c r="B46" s="141" t="s">
        <v>2325</v>
      </c>
      <c r="C46" s="142" t="s">
        <v>2941</v>
      </c>
      <c r="D46" s="143">
        <v>25000</v>
      </c>
      <c r="E46" s="143">
        <v>25000</v>
      </c>
    </row>
    <row r="47" spans="1:5" ht="24">
      <c r="A47" s="141" t="s">
        <v>2942</v>
      </c>
      <c r="B47" s="141" t="s">
        <v>2806</v>
      </c>
      <c r="C47" s="142" t="s">
        <v>2943</v>
      </c>
      <c r="D47" s="143">
        <v>25000</v>
      </c>
      <c r="E47" s="143">
        <v>25000</v>
      </c>
    </row>
    <row r="48" spans="1:5" ht="24">
      <c r="A48" s="141" t="s">
        <v>2944</v>
      </c>
      <c r="B48" s="141" t="s">
        <v>2231</v>
      </c>
      <c r="C48" s="142" t="s">
        <v>2945</v>
      </c>
      <c r="D48" s="143">
        <v>18000</v>
      </c>
      <c r="E48" s="143">
        <v>18000</v>
      </c>
    </row>
    <row r="49" spans="1:5" ht="24">
      <c r="A49" s="141" t="s">
        <v>2946</v>
      </c>
      <c r="B49" s="141" t="s">
        <v>2234</v>
      </c>
      <c r="C49" s="142" t="s">
        <v>2947</v>
      </c>
      <c r="D49" s="143">
        <v>20000</v>
      </c>
      <c r="E49" s="143">
        <v>20000</v>
      </c>
    </row>
    <row r="50" spans="1:5" ht="24">
      <c r="A50" s="141" t="s">
        <v>2948</v>
      </c>
      <c r="B50" s="141" t="s">
        <v>2088</v>
      </c>
      <c r="C50" s="142" t="s">
        <v>2949</v>
      </c>
      <c r="D50" s="143">
        <v>18000</v>
      </c>
      <c r="E50" s="143">
        <v>18000</v>
      </c>
    </row>
    <row r="51" spans="1:5" ht="24">
      <c r="A51" s="141" t="s">
        <v>2950</v>
      </c>
      <c r="B51" s="141" t="s">
        <v>2044</v>
      </c>
      <c r="C51" s="142" t="s">
        <v>2951</v>
      </c>
      <c r="D51" s="143">
        <v>30000</v>
      </c>
      <c r="E51" s="143">
        <v>30000</v>
      </c>
    </row>
    <row r="52" spans="1:5" ht="24">
      <c r="A52" s="141" t="s">
        <v>2952</v>
      </c>
      <c r="B52" s="141" t="s">
        <v>2429</v>
      </c>
      <c r="C52" s="142" t="s">
        <v>2953</v>
      </c>
      <c r="D52" s="143">
        <v>40000</v>
      </c>
      <c r="E52" s="143">
        <v>40000</v>
      </c>
    </row>
    <row r="53" spans="1:5" ht="24">
      <c r="A53" s="141" t="s">
        <v>2954</v>
      </c>
      <c r="B53" s="141" t="s">
        <v>2283</v>
      </c>
      <c r="C53" s="142" t="s">
        <v>2955</v>
      </c>
      <c r="D53" s="143">
        <v>10000</v>
      </c>
      <c r="E53" s="143">
        <v>10000</v>
      </c>
    </row>
    <row r="54" spans="1:5" ht="24">
      <c r="A54" s="141" t="s">
        <v>2956</v>
      </c>
      <c r="B54" s="141" t="s">
        <v>2214</v>
      </c>
      <c r="C54" s="142" t="s">
        <v>2957</v>
      </c>
      <c r="D54" s="143">
        <v>40000</v>
      </c>
      <c r="E54" s="143">
        <v>40000</v>
      </c>
    </row>
    <row r="55" spans="1:5" ht="24">
      <c r="A55" s="141" t="s">
        <v>2958</v>
      </c>
      <c r="B55" s="141" t="s">
        <v>2346</v>
      </c>
      <c r="C55" s="142" t="s">
        <v>2959</v>
      </c>
      <c r="D55" s="143">
        <v>40000</v>
      </c>
      <c r="E55" s="143">
        <v>40000</v>
      </c>
    </row>
    <row r="56" spans="1:5" ht="24">
      <c r="A56" s="141" t="s">
        <v>2960</v>
      </c>
      <c r="B56" s="141" t="s">
        <v>2009</v>
      </c>
      <c r="C56" s="142" t="s">
        <v>2961</v>
      </c>
      <c r="D56" s="143">
        <v>75000</v>
      </c>
      <c r="E56" s="143">
        <v>75000</v>
      </c>
    </row>
    <row r="57" spans="1:5" ht="24">
      <c r="A57" s="141" t="s">
        <v>2962</v>
      </c>
      <c r="B57" s="141" t="s">
        <v>2963</v>
      </c>
      <c r="C57" s="142" t="s">
        <v>2964</v>
      </c>
      <c r="D57" s="143">
        <v>18000</v>
      </c>
      <c r="E57" s="143">
        <v>0</v>
      </c>
    </row>
    <row r="58" spans="1:5" ht="24">
      <c r="A58" s="141" t="s">
        <v>2965</v>
      </c>
      <c r="B58" s="141" t="s">
        <v>2966</v>
      </c>
      <c r="C58" s="142" t="s">
        <v>2967</v>
      </c>
      <c r="D58" s="143">
        <v>10000</v>
      </c>
      <c r="E58" s="143">
        <v>10000</v>
      </c>
    </row>
    <row r="59" spans="1:5" ht="24">
      <c r="A59" s="141" t="s">
        <v>2968</v>
      </c>
      <c r="B59" s="141" t="s">
        <v>2740</v>
      </c>
      <c r="C59" s="142" t="s">
        <v>2969</v>
      </c>
      <c r="D59" s="143">
        <v>25000</v>
      </c>
      <c r="E59" s="143">
        <v>25000</v>
      </c>
    </row>
    <row r="60" spans="1:5" ht="24">
      <c r="A60" s="141" t="s">
        <v>2970</v>
      </c>
      <c r="B60" s="141" t="s">
        <v>2785</v>
      </c>
      <c r="C60" s="142" t="s">
        <v>2971</v>
      </c>
      <c r="D60" s="143">
        <v>25000</v>
      </c>
      <c r="E60" s="143">
        <v>25000</v>
      </c>
    </row>
    <row r="61" spans="1:5" ht="24">
      <c r="A61" s="141" t="s">
        <v>2972</v>
      </c>
      <c r="B61" s="141" t="s">
        <v>2793</v>
      </c>
      <c r="C61" s="142" t="s">
        <v>2973</v>
      </c>
      <c r="D61" s="143">
        <v>25000</v>
      </c>
      <c r="E61" s="143">
        <v>25000</v>
      </c>
    </row>
    <row r="62" spans="1:5" ht="24">
      <c r="A62" s="141" t="s">
        <v>2974</v>
      </c>
      <c r="B62" s="141" t="s">
        <v>2064</v>
      </c>
      <c r="C62" s="142" t="s">
        <v>2975</v>
      </c>
      <c r="D62" s="143">
        <v>20000</v>
      </c>
      <c r="E62" s="143">
        <v>20000</v>
      </c>
    </row>
    <row r="63" spans="1:5" ht="24">
      <c r="A63" s="141" t="s">
        <v>2976</v>
      </c>
      <c r="B63" s="141" t="s">
        <v>2254</v>
      </c>
      <c r="C63" s="142" t="s">
        <v>2977</v>
      </c>
      <c r="D63" s="143">
        <v>35000</v>
      </c>
      <c r="E63" s="143">
        <v>35000</v>
      </c>
    </row>
    <row r="64" spans="1:5" ht="22.9" customHeight="1">
      <c r="A64" s="187" t="s">
        <v>2978</v>
      </c>
      <c r="B64" s="188"/>
      <c r="C64" s="189" t="s">
        <v>2069</v>
      </c>
      <c r="D64" s="140">
        <f>SUM(D4:D63)</f>
        <v>2502000</v>
      </c>
      <c r="E64" s="139">
        <f>SUM(E4:E63)</f>
        <v>2484000</v>
      </c>
    </row>
  </sheetData>
  <mergeCells count="2">
    <mergeCell ref="A1:E1"/>
    <mergeCell ref="A64:C64"/>
  </mergeCells>
  <pageMargins left="0.70866141732283472" right="0.70866141732283472" top="0.78740157480314965" bottom="0.78740157480314965" header="0.31496062992125984" footer="0.31496062992125984"/>
  <pageSetup paperSize="9" firstPageNumber="5" orientation="portrait" useFirstPageNumber="1" r:id="rId1"/>
  <headerFooter>
    <oddFooter>&amp;C&amp;P&amp;Rkap. 48 oblast vrcholového sportu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2"/>
  <sheetViews>
    <sheetView workbookViewId="0">
      <selection activeCell="B9" sqref="B9"/>
    </sheetView>
  </sheetViews>
  <sheetFormatPr defaultRowHeight="15"/>
  <cols>
    <col min="1" max="1" width="8.28515625" style="13" customWidth="1"/>
    <col min="2" max="2" width="23.7109375" style="14" customWidth="1"/>
    <col min="3" max="3" width="27.28515625" style="53" customWidth="1"/>
    <col min="4" max="4" width="14.28515625" style="54" customWidth="1"/>
    <col min="5" max="5" width="13.42578125" style="55" customWidth="1"/>
  </cols>
  <sheetData>
    <row r="1" spans="1:5" ht="19.149999999999999" customHeight="1">
      <c r="A1" s="190" t="s">
        <v>1882</v>
      </c>
      <c r="B1" s="190"/>
      <c r="C1" s="190"/>
      <c r="D1" s="190"/>
      <c r="E1" s="190"/>
    </row>
    <row r="2" spans="1:5" ht="19.149999999999999" customHeight="1">
      <c r="A2" s="190" t="s">
        <v>1883</v>
      </c>
      <c r="B2" s="190"/>
      <c r="C2" s="190"/>
      <c r="D2" s="190"/>
      <c r="E2" s="190"/>
    </row>
    <row r="3" spans="1:5" ht="19.149999999999999" customHeight="1">
      <c r="A3" s="190" t="s">
        <v>1884</v>
      </c>
      <c r="B3" s="190"/>
      <c r="C3" s="190"/>
      <c r="D3" s="190"/>
      <c r="E3" s="190"/>
    </row>
    <row r="4" spans="1:5" ht="19.149999999999999" customHeight="1">
      <c r="A4" s="190" t="s">
        <v>1885</v>
      </c>
      <c r="B4" s="190"/>
      <c r="C4" s="190"/>
      <c r="D4" s="190"/>
      <c r="E4" s="190"/>
    </row>
    <row r="5" spans="1:5" ht="19.149999999999999" customHeight="1">
      <c r="A5" s="190" t="s">
        <v>1886</v>
      </c>
      <c r="B5" s="190"/>
      <c r="C5" s="190"/>
      <c r="D5" s="190"/>
      <c r="E5" s="190"/>
    </row>
    <row r="6" spans="1:5" ht="19.149999999999999" customHeight="1">
      <c r="A6" s="190" t="s">
        <v>1887</v>
      </c>
      <c r="B6" s="190"/>
      <c r="C6" s="190"/>
      <c r="D6" s="190"/>
      <c r="E6" s="190"/>
    </row>
    <row r="8" spans="1:5" ht="24">
      <c r="A8" s="127" t="s">
        <v>1888</v>
      </c>
      <c r="B8" s="128" t="s">
        <v>2843</v>
      </c>
      <c r="C8" s="128" t="s">
        <v>22</v>
      </c>
      <c r="D8" s="129" t="s">
        <v>1489</v>
      </c>
      <c r="E8" s="130" t="s">
        <v>1890</v>
      </c>
    </row>
    <row r="9" spans="1:5" ht="24">
      <c r="A9" s="131" t="s">
        <v>1892</v>
      </c>
      <c r="B9" s="131" t="s">
        <v>1891</v>
      </c>
      <c r="C9" s="132" t="s">
        <v>1893</v>
      </c>
      <c r="D9" s="133">
        <v>21000</v>
      </c>
      <c r="E9" s="133">
        <v>21000</v>
      </c>
    </row>
    <row r="10" spans="1:5" ht="24">
      <c r="A10" s="131" t="s">
        <v>1895</v>
      </c>
      <c r="B10" s="131" t="s">
        <v>1894</v>
      </c>
      <c r="C10" s="132" t="s">
        <v>1896</v>
      </c>
      <c r="D10" s="133">
        <v>10000</v>
      </c>
      <c r="E10" s="133">
        <v>10000</v>
      </c>
    </row>
    <row r="11" spans="1:5" ht="23.25" customHeight="1">
      <c r="A11" s="131" t="s">
        <v>3499</v>
      </c>
      <c r="B11" s="131" t="s">
        <v>3498</v>
      </c>
      <c r="C11" s="132" t="s">
        <v>3497</v>
      </c>
      <c r="D11" s="133">
        <v>30000</v>
      </c>
      <c r="E11" s="133">
        <v>30000</v>
      </c>
    </row>
    <row r="12" spans="1:5" ht="24">
      <c r="A12" s="131" t="s">
        <v>1898</v>
      </c>
      <c r="B12" s="131" t="s">
        <v>1897</v>
      </c>
      <c r="C12" s="132" t="s">
        <v>1899</v>
      </c>
      <c r="D12" s="133">
        <v>10000</v>
      </c>
      <c r="E12" s="133">
        <v>10000</v>
      </c>
    </row>
    <row r="13" spans="1:5" ht="24">
      <c r="A13" s="131" t="s">
        <v>1901</v>
      </c>
      <c r="B13" s="131" t="s">
        <v>1900</v>
      </c>
      <c r="C13" s="132" t="s">
        <v>1902</v>
      </c>
      <c r="D13" s="133">
        <v>10000</v>
      </c>
      <c r="E13" s="133">
        <v>10000</v>
      </c>
    </row>
    <row r="14" spans="1:5" ht="24">
      <c r="A14" s="131" t="s">
        <v>1904</v>
      </c>
      <c r="B14" s="131" t="s">
        <v>1903</v>
      </c>
      <c r="C14" s="132" t="s">
        <v>1905</v>
      </c>
      <c r="D14" s="133">
        <v>15000</v>
      </c>
      <c r="E14" s="133">
        <v>15000</v>
      </c>
    </row>
    <row r="15" spans="1:5" ht="24">
      <c r="A15" s="131" t="s">
        <v>1907</v>
      </c>
      <c r="B15" s="131" t="s">
        <v>1906</v>
      </c>
      <c r="C15" s="132" t="s">
        <v>1908</v>
      </c>
      <c r="D15" s="133">
        <v>10000</v>
      </c>
      <c r="E15" s="133">
        <v>10000</v>
      </c>
    </row>
    <row r="16" spans="1:5" ht="33.75">
      <c r="A16" s="131" t="s">
        <v>1910</v>
      </c>
      <c r="B16" s="131" t="s">
        <v>1909</v>
      </c>
      <c r="C16" s="132" t="s">
        <v>1911</v>
      </c>
      <c r="D16" s="133">
        <v>10000</v>
      </c>
      <c r="E16" s="133">
        <v>10000</v>
      </c>
    </row>
    <row r="17" spans="1:5" ht="24">
      <c r="A17" s="131" t="s">
        <v>1913</v>
      </c>
      <c r="B17" s="131" t="s">
        <v>1912</v>
      </c>
      <c r="C17" s="132" t="s">
        <v>1914</v>
      </c>
      <c r="D17" s="133">
        <v>12000</v>
      </c>
      <c r="E17" s="133">
        <v>12000</v>
      </c>
    </row>
    <row r="18" spans="1:5" ht="24">
      <c r="A18" s="131" t="s">
        <v>1916</v>
      </c>
      <c r="B18" s="131" t="s">
        <v>1915</v>
      </c>
      <c r="C18" s="132" t="s">
        <v>1917</v>
      </c>
      <c r="D18" s="133">
        <v>10000</v>
      </c>
      <c r="E18" s="133">
        <v>10000</v>
      </c>
    </row>
    <row r="19" spans="1:5" ht="24">
      <c r="A19" s="131" t="s">
        <v>1919</v>
      </c>
      <c r="B19" s="131" t="s">
        <v>1918</v>
      </c>
      <c r="C19" s="132" t="s">
        <v>1920</v>
      </c>
      <c r="D19" s="133">
        <v>20000</v>
      </c>
      <c r="E19" s="133">
        <v>20000</v>
      </c>
    </row>
    <row r="20" spans="1:5" ht="36">
      <c r="A20" s="131" t="s">
        <v>1922</v>
      </c>
      <c r="B20" s="131" t="s">
        <v>1921</v>
      </c>
      <c r="C20" s="132" t="s">
        <v>1923</v>
      </c>
      <c r="D20" s="133">
        <v>10000</v>
      </c>
      <c r="E20" s="133">
        <v>10000</v>
      </c>
    </row>
    <row r="21" spans="1:5" ht="24">
      <c r="A21" s="131" t="s">
        <v>1925</v>
      </c>
      <c r="B21" s="131" t="s">
        <v>1924</v>
      </c>
      <c r="C21" s="132" t="s">
        <v>1926</v>
      </c>
      <c r="D21" s="133">
        <v>10000</v>
      </c>
      <c r="E21" s="133">
        <v>10000</v>
      </c>
    </row>
    <row r="22" spans="1:5" ht="24">
      <c r="A22" s="131" t="s">
        <v>1928</v>
      </c>
      <c r="B22" s="131" t="s">
        <v>1927</v>
      </c>
      <c r="C22" s="132" t="s">
        <v>1929</v>
      </c>
      <c r="D22" s="133">
        <v>25000</v>
      </c>
      <c r="E22" s="133">
        <v>25000</v>
      </c>
    </row>
    <row r="23" spans="1:5" ht="24">
      <c r="A23" s="131" t="s">
        <v>1931</v>
      </c>
      <c r="B23" s="131" t="s">
        <v>1930</v>
      </c>
      <c r="C23" s="132" t="s">
        <v>1932</v>
      </c>
      <c r="D23" s="133">
        <v>15000</v>
      </c>
      <c r="E23" s="133">
        <v>15000</v>
      </c>
    </row>
    <row r="24" spans="1:5" ht="24">
      <c r="A24" s="131" t="s">
        <v>1934</v>
      </c>
      <c r="B24" s="131" t="s">
        <v>1933</v>
      </c>
      <c r="C24" s="132" t="s">
        <v>1935</v>
      </c>
      <c r="D24" s="133">
        <v>25000</v>
      </c>
      <c r="E24" s="133">
        <v>25000</v>
      </c>
    </row>
    <row r="25" spans="1:5" ht="24">
      <c r="A25" s="131" t="s">
        <v>1937</v>
      </c>
      <c r="B25" s="131" t="s">
        <v>1936</v>
      </c>
      <c r="C25" s="132" t="s">
        <v>1938</v>
      </c>
      <c r="D25" s="133">
        <v>21000</v>
      </c>
      <c r="E25" s="133">
        <v>21000</v>
      </c>
    </row>
    <row r="26" spans="1:5" ht="24">
      <c r="A26" s="131" t="s">
        <v>1940</v>
      </c>
      <c r="B26" s="131" t="s">
        <v>1939</v>
      </c>
      <c r="C26" s="132" t="s">
        <v>1941</v>
      </c>
      <c r="D26" s="133">
        <v>21000</v>
      </c>
      <c r="E26" s="133">
        <v>21000</v>
      </c>
    </row>
    <row r="27" spans="1:5" ht="24">
      <c r="A27" s="131" t="s">
        <v>1943</v>
      </c>
      <c r="B27" s="131" t="s">
        <v>1942</v>
      </c>
      <c r="C27" s="132" t="s">
        <v>1944</v>
      </c>
      <c r="D27" s="133">
        <v>10000</v>
      </c>
      <c r="E27" s="133">
        <v>10000</v>
      </c>
    </row>
    <row r="28" spans="1:5" ht="24">
      <c r="A28" s="131" t="s">
        <v>1946</v>
      </c>
      <c r="B28" s="131" t="s">
        <v>1945</v>
      </c>
      <c r="C28" s="132" t="s">
        <v>1947</v>
      </c>
      <c r="D28" s="133">
        <v>20000</v>
      </c>
      <c r="E28" s="133">
        <v>20000</v>
      </c>
    </row>
    <row r="29" spans="1:5" ht="24">
      <c r="A29" s="131" t="s">
        <v>1949</v>
      </c>
      <c r="B29" s="131" t="s">
        <v>1948</v>
      </c>
      <c r="C29" s="132" t="s">
        <v>1950</v>
      </c>
      <c r="D29" s="133">
        <v>25000</v>
      </c>
      <c r="E29" s="133">
        <v>25000</v>
      </c>
    </row>
    <row r="30" spans="1:5" ht="24">
      <c r="A30" s="131" t="s">
        <v>1952</v>
      </c>
      <c r="B30" s="131" t="s">
        <v>1951</v>
      </c>
      <c r="C30" s="132" t="s">
        <v>1953</v>
      </c>
      <c r="D30" s="133">
        <v>21000</v>
      </c>
      <c r="E30" s="133">
        <v>21000</v>
      </c>
    </row>
    <row r="31" spans="1:5" ht="24">
      <c r="A31" s="131" t="s">
        <v>1955</v>
      </c>
      <c r="B31" s="131" t="s">
        <v>1954</v>
      </c>
      <c r="C31" s="132" t="s">
        <v>1956</v>
      </c>
      <c r="D31" s="133">
        <v>21000</v>
      </c>
      <c r="E31" s="133">
        <v>21000</v>
      </c>
    </row>
    <row r="32" spans="1:5" ht="24">
      <c r="A32" s="131" t="s">
        <v>1958</v>
      </c>
      <c r="B32" s="131" t="s">
        <v>1957</v>
      </c>
      <c r="C32" s="132" t="s">
        <v>1959</v>
      </c>
      <c r="D32" s="133">
        <v>10000</v>
      </c>
      <c r="E32" s="133">
        <v>0</v>
      </c>
    </row>
    <row r="33" spans="1:5" ht="24">
      <c r="A33" s="131" t="s">
        <v>1961</v>
      </c>
      <c r="B33" s="131" t="s">
        <v>1960</v>
      </c>
      <c r="C33" s="132" t="s">
        <v>1962</v>
      </c>
      <c r="D33" s="133">
        <v>25000</v>
      </c>
      <c r="E33" s="133">
        <v>25000</v>
      </c>
    </row>
    <row r="34" spans="1:5" ht="24">
      <c r="A34" s="131" t="s">
        <v>1964</v>
      </c>
      <c r="B34" s="131" t="s">
        <v>1963</v>
      </c>
      <c r="C34" s="132" t="s">
        <v>1965</v>
      </c>
      <c r="D34" s="133">
        <v>21000</v>
      </c>
      <c r="E34" s="133">
        <v>21000</v>
      </c>
    </row>
    <row r="35" spans="1:5" ht="24">
      <c r="A35" s="131" t="s">
        <v>1967</v>
      </c>
      <c r="B35" s="131" t="s">
        <v>1966</v>
      </c>
      <c r="C35" s="132" t="s">
        <v>1968</v>
      </c>
      <c r="D35" s="133">
        <v>10000</v>
      </c>
      <c r="E35" s="133">
        <v>0</v>
      </c>
    </row>
    <row r="36" spans="1:5" ht="24">
      <c r="A36" s="131" t="s">
        <v>1970</v>
      </c>
      <c r="B36" s="131" t="s">
        <v>1969</v>
      </c>
      <c r="C36" s="132" t="s">
        <v>1971</v>
      </c>
      <c r="D36" s="133">
        <v>10000</v>
      </c>
      <c r="E36" s="133">
        <v>10000</v>
      </c>
    </row>
    <row r="37" spans="1:5" ht="24">
      <c r="A37" s="131" t="s">
        <v>1973</v>
      </c>
      <c r="B37" s="131" t="s">
        <v>1972</v>
      </c>
      <c r="C37" s="132" t="s">
        <v>1974</v>
      </c>
      <c r="D37" s="133">
        <v>20000</v>
      </c>
      <c r="E37" s="133">
        <v>20000</v>
      </c>
    </row>
    <row r="38" spans="1:5" ht="24">
      <c r="A38" s="131" t="s">
        <v>1976</v>
      </c>
      <c r="B38" s="131" t="s">
        <v>1975</v>
      </c>
      <c r="C38" s="132" t="s">
        <v>1977</v>
      </c>
      <c r="D38" s="133">
        <v>10000</v>
      </c>
      <c r="E38" s="133">
        <v>10000</v>
      </c>
    </row>
    <row r="39" spans="1:5" ht="24">
      <c r="A39" s="131" t="s">
        <v>1979</v>
      </c>
      <c r="B39" s="131" t="s">
        <v>1978</v>
      </c>
      <c r="C39" s="132" t="s">
        <v>1980</v>
      </c>
      <c r="D39" s="133">
        <v>15000</v>
      </c>
      <c r="E39" s="133">
        <v>15000</v>
      </c>
    </row>
    <row r="40" spans="1:5" ht="33.75">
      <c r="A40" s="131" t="s">
        <v>1982</v>
      </c>
      <c r="B40" s="131" t="s">
        <v>1981</v>
      </c>
      <c r="C40" s="132" t="s">
        <v>1983</v>
      </c>
      <c r="D40" s="133">
        <v>10000</v>
      </c>
      <c r="E40" s="133">
        <v>10000</v>
      </c>
    </row>
    <row r="41" spans="1:5" ht="24">
      <c r="A41" s="131" t="s">
        <v>1985</v>
      </c>
      <c r="B41" s="131" t="s">
        <v>1984</v>
      </c>
      <c r="C41" s="132" t="s">
        <v>1986</v>
      </c>
      <c r="D41" s="133">
        <v>15000</v>
      </c>
      <c r="E41" s="133">
        <v>15000</v>
      </c>
    </row>
    <row r="42" spans="1:5" ht="24">
      <c r="A42" s="131" t="s">
        <v>1988</v>
      </c>
      <c r="B42" s="131" t="s">
        <v>1987</v>
      </c>
      <c r="C42" s="132" t="s">
        <v>1989</v>
      </c>
      <c r="D42" s="133">
        <v>25000</v>
      </c>
      <c r="E42" s="133">
        <v>25000</v>
      </c>
    </row>
    <row r="43" spans="1:5" ht="24">
      <c r="A43" s="131" t="s">
        <v>1991</v>
      </c>
      <c r="B43" s="131" t="s">
        <v>1990</v>
      </c>
      <c r="C43" s="132" t="s">
        <v>1992</v>
      </c>
      <c r="D43" s="133">
        <v>14000</v>
      </c>
      <c r="E43" s="133">
        <v>14000</v>
      </c>
    </row>
    <row r="44" spans="1:5" ht="36">
      <c r="A44" s="131" t="s">
        <v>1994</v>
      </c>
      <c r="B44" s="131" t="s">
        <v>1993</v>
      </c>
      <c r="C44" s="132" t="s">
        <v>1995</v>
      </c>
      <c r="D44" s="133">
        <v>10000</v>
      </c>
      <c r="E44" s="133">
        <v>10000</v>
      </c>
    </row>
    <row r="45" spans="1:5" ht="24">
      <c r="A45" s="131" t="s">
        <v>1996</v>
      </c>
      <c r="B45" s="131" t="s">
        <v>1972</v>
      </c>
      <c r="C45" s="132" t="s">
        <v>1997</v>
      </c>
      <c r="D45" s="133">
        <v>21000</v>
      </c>
      <c r="E45" s="133">
        <v>21000</v>
      </c>
    </row>
    <row r="46" spans="1:5" ht="24">
      <c r="A46" s="131" t="s">
        <v>1999</v>
      </c>
      <c r="B46" s="131" t="s">
        <v>1998</v>
      </c>
      <c r="C46" s="132" t="s">
        <v>2000</v>
      </c>
      <c r="D46" s="133">
        <v>29000</v>
      </c>
      <c r="E46" s="133">
        <v>29000</v>
      </c>
    </row>
    <row r="47" spans="1:5" ht="24">
      <c r="A47" s="131" t="s">
        <v>2002</v>
      </c>
      <c r="B47" s="131" t="s">
        <v>2001</v>
      </c>
      <c r="C47" s="132" t="s">
        <v>2003</v>
      </c>
      <c r="D47" s="133">
        <v>10000</v>
      </c>
      <c r="E47" s="133">
        <v>10000</v>
      </c>
    </row>
    <row r="48" spans="1:5" ht="24">
      <c r="A48" s="131" t="s">
        <v>2005</v>
      </c>
      <c r="B48" s="131" t="s">
        <v>2004</v>
      </c>
      <c r="C48" s="132" t="s">
        <v>2006</v>
      </c>
      <c r="D48" s="133">
        <v>15000</v>
      </c>
      <c r="E48" s="133">
        <v>15000</v>
      </c>
    </row>
    <row r="49" spans="1:5" ht="33.75">
      <c r="A49" s="131" t="s">
        <v>2007</v>
      </c>
      <c r="B49" s="131" t="s">
        <v>1972</v>
      </c>
      <c r="C49" s="132" t="s">
        <v>2008</v>
      </c>
      <c r="D49" s="133">
        <v>10000</v>
      </c>
      <c r="E49" s="133">
        <v>10000</v>
      </c>
    </row>
    <row r="50" spans="1:5" ht="24">
      <c r="A50" s="131" t="s">
        <v>2010</v>
      </c>
      <c r="B50" s="131" t="s">
        <v>2009</v>
      </c>
      <c r="C50" s="132" t="s">
        <v>2011</v>
      </c>
      <c r="D50" s="133">
        <v>25000</v>
      </c>
      <c r="E50" s="133">
        <v>25000</v>
      </c>
    </row>
    <row r="51" spans="1:5" ht="24">
      <c r="A51" s="131" t="s">
        <v>2012</v>
      </c>
      <c r="B51" s="131" t="s">
        <v>2009</v>
      </c>
      <c r="C51" s="132" t="s">
        <v>2013</v>
      </c>
      <c r="D51" s="133">
        <v>15000</v>
      </c>
      <c r="E51" s="133">
        <v>15000</v>
      </c>
    </row>
    <row r="52" spans="1:5" ht="24">
      <c r="A52" s="131" t="s">
        <v>2015</v>
      </c>
      <c r="B52" s="131" t="s">
        <v>2014</v>
      </c>
      <c r="C52" s="132" t="s">
        <v>2016</v>
      </c>
      <c r="D52" s="133">
        <v>10000</v>
      </c>
      <c r="E52" s="133">
        <v>10000</v>
      </c>
    </row>
    <row r="53" spans="1:5" ht="33.75">
      <c r="A53" s="131" t="s">
        <v>2018</v>
      </c>
      <c r="B53" s="131" t="s">
        <v>2017</v>
      </c>
      <c r="C53" s="132" t="s">
        <v>2019</v>
      </c>
      <c r="D53" s="133">
        <v>10000</v>
      </c>
      <c r="E53" s="133">
        <v>10000</v>
      </c>
    </row>
    <row r="54" spans="1:5" ht="24">
      <c r="A54" s="131" t="s">
        <v>2021</v>
      </c>
      <c r="B54" s="131" t="s">
        <v>2020</v>
      </c>
      <c r="C54" s="132" t="s">
        <v>2022</v>
      </c>
      <c r="D54" s="133">
        <v>10000</v>
      </c>
      <c r="E54" s="133">
        <v>10000</v>
      </c>
    </row>
    <row r="55" spans="1:5" ht="24">
      <c r="A55" s="131" t="s">
        <v>2024</v>
      </c>
      <c r="B55" s="131" t="s">
        <v>2023</v>
      </c>
      <c r="C55" s="132" t="s">
        <v>2025</v>
      </c>
      <c r="D55" s="133">
        <v>10000</v>
      </c>
      <c r="E55" s="133">
        <v>10000</v>
      </c>
    </row>
    <row r="56" spans="1:5" ht="24">
      <c r="A56" s="131" t="s">
        <v>2027</v>
      </c>
      <c r="B56" s="131" t="s">
        <v>2026</v>
      </c>
      <c r="C56" s="132" t="s">
        <v>2028</v>
      </c>
      <c r="D56" s="133">
        <v>21000</v>
      </c>
      <c r="E56" s="133">
        <v>21000</v>
      </c>
    </row>
    <row r="57" spans="1:5" ht="24">
      <c r="A57" s="131" t="s">
        <v>2030</v>
      </c>
      <c r="B57" s="131" t="s">
        <v>2029</v>
      </c>
      <c r="C57" s="132" t="s">
        <v>2031</v>
      </c>
      <c r="D57" s="133">
        <v>10000</v>
      </c>
      <c r="E57" s="133">
        <v>10000</v>
      </c>
    </row>
    <row r="58" spans="1:5" ht="24">
      <c r="A58" s="131" t="s">
        <v>2033</v>
      </c>
      <c r="B58" s="131" t="s">
        <v>2032</v>
      </c>
      <c r="C58" s="132" t="s">
        <v>2034</v>
      </c>
      <c r="D58" s="133">
        <v>20000</v>
      </c>
      <c r="E58" s="133">
        <v>20000</v>
      </c>
    </row>
    <row r="59" spans="1:5" ht="24">
      <c r="A59" s="131" t="s">
        <v>2036</v>
      </c>
      <c r="B59" s="131" t="s">
        <v>2035</v>
      </c>
      <c r="C59" s="132" t="s">
        <v>2037</v>
      </c>
      <c r="D59" s="133">
        <v>10000</v>
      </c>
      <c r="E59" s="133">
        <v>10000</v>
      </c>
    </row>
    <row r="60" spans="1:5" ht="24">
      <c r="A60" s="131" t="s">
        <v>2039</v>
      </c>
      <c r="B60" s="131" t="s">
        <v>2038</v>
      </c>
      <c r="C60" s="132" t="s">
        <v>2040</v>
      </c>
      <c r="D60" s="133">
        <v>15000</v>
      </c>
      <c r="E60" s="133">
        <v>15000</v>
      </c>
    </row>
    <row r="61" spans="1:5" ht="24">
      <c r="A61" s="131" t="s">
        <v>2042</v>
      </c>
      <c r="B61" s="131" t="s">
        <v>2041</v>
      </c>
      <c r="C61" s="132" t="s">
        <v>2043</v>
      </c>
      <c r="D61" s="133">
        <v>21000</v>
      </c>
      <c r="E61" s="133">
        <v>21000</v>
      </c>
    </row>
    <row r="62" spans="1:5" ht="24">
      <c r="A62" s="131" t="s">
        <v>2045</v>
      </c>
      <c r="B62" s="131" t="s">
        <v>2044</v>
      </c>
      <c r="C62" s="132" t="s">
        <v>2046</v>
      </c>
      <c r="D62" s="133">
        <v>10000</v>
      </c>
      <c r="E62" s="133">
        <v>10000</v>
      </c>
    </row>
    <row r="63" spans="1:5" ht="24">
      <c r="A63" s="131" t="s">
        <v>2048</v>
      </c>
      <c r="B63" s="131" t="s">
        <v>2047</v>
      </c>
      <c r="C63" s="132" t="s">
        <v>2049</v>
      </c>
      <c r="D63" s="133">
        <v>10000</v>
      </c>
      <c r="E63" s="133">
        <v>10000</v>
      </c>
    </row>
    <row r="64" spans="1:5" ht="24">
      <c r="A64" s="131" t="s">
        <v>2051</v>
      </c>
      <c r="B64" s="131" t="s">
        <v>2050</v>
      </c>
      <c r="C64" s="132" t="s">
        <v>2052</v>
      </c>
      <c r="D64" s="133">
        <v>10000</v>
      </c>
      <c r="E64" s="133">
        <v>10000</v>
      </c>
    </row>
    <row r="65" spans="1:5" ht="24">
      <c r="A65" s="131" t="s">
        <v>2054</v>
      </c>
      <c r="B65" s="131" t="s">
        <v>2053</v>
      </c>
      <c r="C65" s="132" t="s">
        <v>2055</v>
      </c>
      <c r="D65" s="133">
        <v>10000</v>
      </c>
      <c r="E65" s="133">
        <v>10000</v>
      </c>
    </row>
    <row r="66" spans="1:5" ht="24">
      <c r="A66" s="131" t="s">
        <v>2057</v>
      </c>
      <c r="B66" s="131" t="s">
        <v>2056</v>
      </c>
      <c r="C66" s="132" t="s">
        <v>2058</v>
      </c>
      <c r="D66" s="133">
        <v>10000</v>
      </c>
      <c r="E66" s="133">
        <v>10000</v>
      </c>
    </row>
    <row r="67" spans="1:5" ht="24">
      <c r="A67" s="131" t="s">
        <v>2060</v>
      </c>
      <c r="B67" s="131" t="s">
        <v>2059</v>
      </c>
      <c r="C67" s="132" t="s">
        <v>2061</v>
      </c>
      <c r="D67" s="133">
        <v>10000</v>
      </c>
      <c r="E67" s="133">
        <v>10000</v>
      </c>
    </row>
    <row r="68" spans="1:5" ht="24">
      <c r="A68" s="131" t="s">
        <v>2062</v>
      </c>
      <c r="B68" s="131" t="s">
        <v>1109</v>
      </c>
      <c r="C68" s="132" t="s">
        <v>2063</v>
      </c>
      <c r="D68" s="133">
        <v>24000</v>
      </c>
      <c r="E68" s="133">
        <v>24000</v>
      </c>
    </row>
    <row r="69" spans="1:5" ht="24">
      <c r="A69" s="131" t="s">
        <v>2065</v>
      </c>
      <c r="B69" s="131" t="s">
        <v>2064</v>
      </c>
      <c r="C69" s="132" t="s">
        <v>2066</v>
      </c>
      <c r="D69" s="133">
        <v>27000</v>
      </c>
      <c r="E69" s="133">
        <v>27000</v>
      </c>
    </row>
    <row r="70" spans="1:5" ht="24">
      <c r="A70" s="131" t="s">
        <v>2067</v>
      </c>
      <c r="B70" s="131" t="s">
        <v>2064</v>
      </c>
      <c r="C70" s="132" t="s">
        <v>2068</v>
      </c>
      <c r="D70" s="133">
        <v>27000</v>
      </c>
      <c r="E70" s="133">
        <v>27000</v>
      </c>
    </row>
    <row r="71" spans="1:5" ht="21.6" customHeight="1">
      <c r="A71" s="187" t="s">
        <v>2842</v>
      </c>
      <c r="B71" s="188"/>
      <c r="C71" s="189"/>
      <c r="D71" s="112">
        <f>SUM(D9:D70)</f>
        <v>977000</v>
      </c>
      <c r="E71" s="98">
        <f>SUM(E9:E70)</f>
        <v>957000</v>
      </c>
    </row>
    <row r="72" spans="1:5" ht="24">
      <c r="A72" s="131" t="s">
        <v>2071</v>
      </c>
      <c r="B72" s="131" t="s">
        <v>2070</v>
      </c>
      <c r="C72" s="132" t="s">
        <v>2072</v>
      </c>
      <c r="D72" s="133">
        <v>18000</v>
      </c>
      <c r="E72" s="133">
        <v>18000</v>
      </c>
    </row>
    <row r="73" spans="1:5" ht="24">
      <c r="A73" s="131" t="s">
        <v>2074</v>
      </c>
      <c r="B73" s="131" t="s">
        <v>2073</v>
      </c>
      <c r="C73" s="132" t="s">
        <v>2075</v>
      </c>
      <c r="D73" s="133">
        <v>12000</v>
      </c>
      <c r="E73" s="133">
        <v>12000</v>
      </c>
    </row>
    <row r="74" spans="1:5" ht="24">
      <c r="A74" s="131" t="s">
        <v>2077</v>
      </c>
      <c r="B74" s="131" t="s">
        <v>2076</v>
      </c>
      <c r="C74" s="132" t="s">
        <v>2078</v>
      </c>
      <c r="D74" s="133">
        <v>12000</v>
      </c>
      <c r="E74" s="133">
        <v>12000</v>
      </c>
    </row>
    <row r="75" spans="1:5" ht="24">
      <c r="A75" s="131" t="s">
        <v>2080</v>
      </c>
      <c r="B75" s="131" t="s">
        <v>2079</v>
      </c>
      <c r="C75" s="132" t="s">
        <v>2081</v>
      </c>
      <c r="D75" s="133">
        <v>14000</v>
      </c>
      <c r="E75" s="133">
        <v>14000</v>
      </c>
    </row>
    <row r="76" spans="1:5" ht="24">
      <c r="A76" s="131" t="s">
        <v>2083</v>
      </c>
      <c r="B76" s="131" t="s">
        <v>2082</v>
      </c>
      <c r="C76" s="132" t="s">
        <v>2084</v>
      </c>
      <c r="D76" s="133">
        <v>25000</v>
      </c>
      <c r="E76" s="133">
        <v>25000</v>
      </c>
    </row>
    <row r="77" spans="1:5" ht="24">
      <c r="A77" s="131" t="s">
        <v>2086</v>
      </c>
      <c r="B77" s="131" t="s">
        <v>2085</v>
      </c>
      <c r="C77" s="132" t="s">
        <v>2087</v>
      </c>
      <c r="D77" s="133">
        <v>25000</v>
      </c>
      <c r="E77" s="133">
        <v>25000</v>
      </c>
    </row>
    <row r="78" spans="1:5" ht="24">
      <c r="A78" s="131" t="s">
        <v>2089</v>
      </c>
      <c r="B78" s="131" t="s">
        <v>2088</v>
      </c>
      <c r="C78" s="132" t="s">
        <v>2090</v>
      </c>
      <c r="D78" s="133">
        <v>17000</v>
      </c>
      <c r="E78" s="133">
        <v>17000</v>
      </c>
    </row>
    <row r="79" spans="1:5" ht="24">
      <c r="A79" s="131" t="s">
        <v>2092</v>
      </c>
      <c r="B79" s="131" t="s">
        <v>2091</v>
      </c>
      <c r="C79" s="132" t="s">
        <v>2093</v>
      </c>
      <c r="D79" s="133">
        <v>10000</v>
      </c>
      <c r="E79" s="133">
        <v>10000</v>
      </c>
    </row>
    <row r="80" spans="1:5" ht="24">
      <c r="A80" s="131" t="s">
        <v>2094</v>
      </c>
      <c r="B80" s="131" t="s">
        <v>2064</v>
      </c>
      <c r="C80" s="132" t="s">
        <v>2095</v>
      </c>
      <c r="D80" s="133">
        <v>21000</v>
      </c>
      <c r="E80" s="133">
        <v>21000</v>
      </c>
    </row>
    <row r="81" spans="1:5" ht="24">
      <c r="A81" s="131" t="s">
        <v>2097</v>
      </c>
      <c r="B81" s="131" t="s">
        <v>2096</v>
      </c>
      <c r="C81" s="132" t="s">
        <v>2098</v>
      </c>
      <c r="D81" s="133">
        <v>25000</v>
      </c>
      <c r="E81" s="133">
        <v>25000</v>
      </c>
    </row>
    <row r="82" spans="1:5" ht="24">
      <c r="A82" s="131" t="s">
        <v>2100</v>
      </c>
      <c r="B82" s="131" t="s">
        <v>2099</v>
      </c>
      <c r="C82" s="132" t="s">
        <v>2101</v>
      </c>
      <c r="D82" s="133">
        <v>19000</v>
      </c>
      <c r="E82" s="133">
        <v>10862</v>
      </c>
    </row>
    <row r="83" spans="1:5" ht="24">
      <c r="A83" s="131" t="s">
        <v>2102</v>
      </c>
      <c r="B83" s="131" t="s">
        <v>1915</v>
      </c>
      <c r="C83" s="132" t="s">
        <v>2103</v>
      </c>
      <c r="D83" s="133">
        <v>16000</v>
      </c>
      <c r="E83" s="133">
        <v>16000</v>
      </c>
    </row>
    <row r="84" spans="1:5" ht="24">
      <c r="A84" s="131" t="s">
        <v>2105</v>
      </c>
      <c r="B84" s="131" t="s">
        <v>2104</v>
      </c>
      <c r="C84" s="132" t="s">
        <v>2106</v>
      </c>
      <c r="D84" s="133">
        <v>10000</v>
      </c>
      <c r="E84" s="133">
        <v>10000</v>
      </c>
    </row>
    <row r="85" spans="1:5" ht="24">
      <c r="A85" s="131" t="s">
        <v>2108</v>
      </c>
      <c r="B85" s="131" t="s">
        <v>2107</v>
      </c>
      <c r="C85" s="132" t="s">
        <v>2109</v>
      </c>
      <c r="D85" s="133">
        <v>14000</v>
      </c>
      <c r="E85" s="133">
        <v>14000</v>
      </c>
    </row>
    <row r="86" spans="1:5" ht="36">
      <c r="A86" s="131" t="s">
        <v>2110</v>
      </c>
      <c r="B86" s="131" t="s">
        <v>1921</v>
      </c>
      <c r="C86" s="132" t="s">
        <v>2111</v>
      </c>
      <c r="D86" s="133">
        <v>25000</v>
      </c>
      <c r="E86" s="133">
        <v>25000</v>
      </c>
    </row>
    <row r="87" spans="1:5" ht="33.75">
      <c r="A87" s="131" t="s">
        <v>2112</v>
      </c>
      <c r="B87" s="131" t="s">
        <v>1927</v>
      </c>
      <c r="C87" s="132" t="s">
        <v>2113</v>
      </c>
      <c r="D87" s="133">
        <v>14000</v>
      </c>
      <c r="E87" s="133">
        <v>14000</v>
      </c>
    </row>
    <row r="88" spans="1:5" ht="24">
      <c r="A88" s="131" t="s">
        <v>2115</v>
      </c>
      <c r="B88" s="131" t="s">
        <v>2114</v>
      </c>
      <c r="C88" s="132" t="s">
        <v>2116</v>
      </c>
      <c r="D88" s="133">
        <v>21000</v>
      </c>
      <c r="E88" s="133">
        <v>21000</v>
      </c>
    </row>
    <row r="89" spans="1:5" ht="24">
      <c r="A89" s="131" t="s">
        <v>2118</v>
      </c>
      <c r="B89" s="131" t="s">
        <v>2117</v>
      </c>
      <c r="C89" s="132" t="s">
        <v>2119</v>
      </c>
      <c r="D89" s="133">
        <v>10000</v>
      </c>
      <c r="E89" s="133">
        <v>10000</v>
      </c>
    </row>
    <row r="90" spans="1:5" ht="24">
      <c r="A90" s="131" t="s">
        <v>2121</v>
      </c>
      <c r="B90" s="131" t="s">
        <v>2120</v>
      </c>
      <c r="C90" s="132" t="s">
        <v>2122</v>
      </c>
      <c r="D90" s="133">
        <v>21000</v>
      </c>
      <c r="E90" s="133">
        <v>21000</v>
      </c>
    </row>
    <row r="91" spans="1:5" ht="24">
      <c r="A91" s="131" t="s">
        <v>2124</v>
      </c>
      <c r="B91" s="131" t="s">
        <v>2123</v>
      </c>
      <c r="C91" s="132" t="s">
        <v>2125</v>
      </c>
      <c r="D91" s="133">
        <v>25000</v>
      </c>
      <c r="E91" s="133">
        <v>0</v>
      </c>
    </row>
    <row r="92" spans="1:5" ht="24">
      <c r="A92" s="131" t="s">
        <v>2126</v>
      </c>
      <c r="B92" s="131" t="s">
        <v>1933</v>
      </c>
      <c r="C92" s="132" t="s">
        <v>2127</v>
      </c>
      <c r="D92" s="133">
        <v>10000</v>
      </c>
      <c r="E92" s="133">
        <v>0</v>
      </c>
    </row>
    <row r="93" spans="1:5" ht="24">
      <c r="A93" s="131" t="s">
        <v>2129</v>
      </c>
      <c r="B93" s="131" t="s">
        <v>2128</v>
      </c>
      <c r="C93" s="132" t="s">
        <v>2130</v>
      </c>
      <c r="D93" s="133">
        <v>10000</v>
      </c>
      <c r="E93" s="133">
        <v>10000</v>
      </c>
    </row>
    <row r="94" spans="1:5" ht="24">
      <c r="A94" s="131" t="s">
        <v>2132</v>
      </c>
      <c r="B94" s="131" t="s">
        <v>2131</v>
      </c>
      <c r="C94" s="132" t="s">
        <v>2133</v>
      </c>
      <c r="D94" s="133">
        <v>14000</v>
      </c>
      <c r="E94" s="133">
        <v>14000</v>
      </c>
    </row>
    <row r="95" spans="1:5" ht="24">
      <c r="A95" s="131" t="s">
        <v>2134</v>
      </c>
      <c r="B95" s="131" t="s">
        <v>1990</v>
      </c>
      <c r="C95" s="132" t="s">
        <v>2135</v>
      </c>
      <c r="D95" s="133">
        <v>15000</v>
      </c>
      <c r="E95" s="133">
        <v>15000</v>
      </c>
    </row>
    <row r="96" spans="1:5" ht="24">
      <c r="A96" s="131" t="s">
        <v>2136</v>
      </c>
      <c r="B96" s="131" t="s">
        <v>1939</v>
      </c>
      <c r="C96" s="132" t="s">
        <v>2137</v>
      </c>
      <c r="D96" s="133">
        <v>14000</v>
      </c>
      <c r="E96" s="133">
        <v>14000</v>
      </c>
    </row>
    <row r="97" spans="1:5" ht="24">
      <c r="A97" s="131" t="s">
        <v>2139</v>
      </c>
      <c r="B97" s="131" t="s">
        <v>2138</v>
      </c>
      <c r="C97" s="132" t="s">
        <v>2140</v>
      </c>
      <c r="D97" s="133">
        <v>17000</v>
      </c>
      <c r="E97" s="133">
        <v>17000</v>
      </c>
    </row>
    <row r="98" spans="1:5" ht="24">
      <c r="A98" s="131" t="s">
        <v>2141</v>
      </c>
      <c r="B98" s="131" t="s">
        <v>1945</v>
      </c>
      <c r="C98" s="132" t="s">
        <v>2142</v>
      </c>
      <c r="D98" s="133">
        <v>14000</v>
      </c>
      <c r="E98" s="133">
        <v>14000</v>
      </c>
    </row>
    <row r="99" spans="1:5" ht="24">
      <c r="A99" s="131" t="s">
        <v>2144</v>
      </c>
      <c r="B99" s="131" t="s">
        <v>2143</v>
      </c>
      <c r="C99" s="132" t="s">
        <v>2145</v>
      </c>
      <c r="D99" s="133">
        <v>17000</v>
      </c>
      <c r="E99" s="133">
        <v>17000</v>
      </c>
    </row>
    <row r="100" spans="1:5" ht="24">
      <c r="A100" s="131" t="s">
        <v>2146</v>
      </c>
      <c r="B100" s="131" t="s">
        <v>2143</v>
      </c>
      <c r="C100" s="132" t="s">
        <v>2147</v>
      </c>
      <c r="D100" s="133">
        <v>18000</v>
      </c>
      <c r="E100" s="133">
        <v>18000</v>
      </c>
    </row>
    <row r="101" spans="1:5" ht="24">
      <c r="A101" s="131" t="s">
        <v>2149</v>
      </c>
      <c r="B101" s="131" t="s">
        <v>2148</v>
      </c>
      <c r="C101" s="132" t="s">
        <v>2150</v>
      </c>
      <c r="D101" s="133">
        <v>12000</v>
      </c>
      <c r="E101" s="133">
        <v>0</v>
      </c>
    </row>
    <row r="102" spans="1:5" ht="24">
      <c r="A102" s="131" t="s">
        <v>2151</v>
      </c>
      <c r="B102" s="131" t="s">
        <v>1951</v>
      </c>
      <c r="C102" s="132" t="s">
        <v>2152</v>
      </c>
      <c r="D102" s="133">
        <v>14000</v>
      </c>
      <c r="E102" s="133">
        <v>14000</v>
      </c>
    </row>
    <row r="103" spans="1:5" ht="33.75">
      <c r="A103" s="131" t="s">
        <v>2153</v>
      </c>
      <c r="B103" s="131" t="s">
        <v>1951</v>
      </c>
      <c r="C103" s="132" t="s">
        <v>2154</v>
      </c>
      <c r="D103" s="133">
        <v>16000</v>
      </c>
      <c r="E103" s="133">
        <v>16000</v>
      </c>
    </row>
    <row r="104" spans="1:5" ht="24">
      <c r="A104" s="131" t="s">
        <v>2156</v>
      </c>
      <c r="B104" s="131" t="s">
        <v>2155</v>
      </c>
      <c r="C104" s="132" t="s">
        <v>2157</v>
      </c>
      <c r="D104" s="133">
        <v>10000</v>
      </c>
      <c r="E104" s="133">
        <v>10000</v>
      </c>
    </row>
    <row r="105" spans="1:5" ht="24">
      <c r="A105" s="131" t="s">
        <v>2159</v>
      </c>
      <c r="B105" s="131" t="s">
        <v>2158</v>
      </c>
      <c r="C105" s="132" t="s">
        <v>2160</v>
      </c>
      <c r="D105" s="133">
        <v>10000</v>
      </c>
      <c r="E105" s="133">
        <v>10000</v>
      </c>
    </row>
    <row r="106" spans="1:5" ht="33.75">
      <c r="A106" s="131" t="s">
        <v>2161</v>
      </c>
      <c r="B106" s="131" t="s">
        <v>1960</v>
      </c>
      <c r="C106" s="132" t="s">
        <v>2162</v>
      </c>
      <c r="D106" s="133">
        <v>25000</v>
      </c>
      <c r="E106" s="133">
        <v>25000</v>
      </c>
    </row>
    <row r="107" spans="1:5" ht="24">
      <c r="A107" s="131" t="s">
        <v>2163</v>
      </c>
      <c r="B107" s="131" t="s">
        <v>1978</v>
      </c>
      <c r="C107" s="132" t="s">
        <v>2164</v>
      </c>
      <c r="D107" s="133">
        <v>15000</v>
      </c>
      <c r="E107" s="133">
        <v>15000</v>
      </c>
    </row>
    <row r="108" spans="1:5" ht="24">
      <c r="A108" s="131" t="s">
        <v>2165</v>
      </c>
      <c r="B108" s="131" t="s">
        <v>2001</v>
      </c>
      <c r="C108" s="132" t="s">
        <v>2166</v>
      </c>
      <c r="D108" s="133">
        <v>25000</v>
      </c>
      <c r="E108" s="133">
        <v>25000</v>
      </c>
    </row>
    <row r="109" spans="1:5" ht="24">
      <c r="A109" s="131" t="s">
        <v>2168</v>
      </c>
      <c r="B109" s="131" t="s">
        <v>2167</v>
      </c>
      <c r="C109" s="132" t="s">
        <v>2169</v>
      </c>
      <c r="D109" s="133">
        <v>19000</v>
      </c>
      <c r="E109" s="133">
        <v>19000</v>
      </c>
    </row>
    <row r="110" spans="1:5" ht="24">
      <c r="A110" s="131" t="s">
        <v>2171</v>
      </c>
      <c r="B110" s="131" t="s">
        <v>2170</v>
      </c>
      <c r="C110" s="132" t="s">
        <v>2172</v>
      </c>
      <c r="D110" s="133">
        <v>20000</v>
      </c>
      <c r="E110" s="133">
        <v>20000</v>
      </c>
    </row>
    <row r="111" spans="1:5" ht="24">
      <c r="A111" s="131" t="s">
        <v>2173</v>
      </c>
      <c r="B111" s="131" t="s">
        <v>1981</v>
      </c>
      <c r="C111" s="132" t="s">
        <v>2174</v>
      </c>
      <c r="D111" s="133">
        <v>10000</v>
      </c>
      <c r="E111" s="133">
        <v>10000</v>
      </c>
    </row>
    <row r="112" spans="1:5" ht="24">
      <c r="A112" s="131" t="s">
        <v>2175</v>
      </c>
      <c r="B112" s="131" t="s">
        <v>1972</v>
      </c>
      <c r="C112" s="132" t="s">
        <v>2176</v>
      </c>
      <c r="D112" s="133">
        <v>16000</v>
      </c>
      <c r="E112" s="133">
        <v>16000</v>
      </c>
    </row>
    <row r="113" spans="1:5" ht="24">
      <c r="A113" s="131" t="s">
        <v>2178</v>
      </c>
      <c r="B113" s="131" t="s">
        <v>2177</v>
      </c>
      <c r="C113" s="132" t="s">
        <v>2179</v>
      </c>
      <c r="D113" s="133">
        <v>12000</v>
      </c>
      <c r="E113" s="133">
        <v>12000</v>
      </c>
    </row>
    <row r="114" spans="1:5" ht="24">
      <c r="A114" s="131" t="s">
        <v>2181</v>
      </c>
      <c r="B114" s="131" t="s">
        <v>2180</v>
      </c>
      <c r="C114" s="132" t="s">
        <v>2182</v>
      </c>
      <c r="D114" s="133">
        <v>10000</v>
      </c>
      <c r="E114" s="133">
        <v>10000</v>
      </c>
    </row>
    <row r="115" spans="1:5" ht="24">
      <c r="A115" s="131" t="s">
        <v>2184</v>
      </c>
      <c r="B115" s="131" t="s">
        <v>2183</v>
      </c>
      <c r="C115" s="132" t="s">
        <v>2185</v>
      </c>
      <c r="D115" s="133">
        <v>10000</v>
      </c>
      <c r="E115" s="133">
        <v>10000</v>
      </c>
    </row>
    <row r="116" spans="1:5" ht="24">
      <c r="A116" s="131" t="s">
        <v>2187</v>
      </c>
      <c r="B116" s="131" t="s">
        <v>2186</v>
      </c>
      <c r="C116" s="132" t="s">
        <v>2188</v>
      </c>
      <c r="D116" s="133">
        <v>20000</v>
      </c>
      <c r="E116" s="133">
        <v>20000</v>
      </c>
    </row>
    <row r="117" spans="1:5" ht="24">
      <c r="A117" s="131" t="s">
        <v>2189</v>
      </c>
      <c r="B117" s="131" t="s">
        <v>1972</v>
      </c>
      <c r="C117" s="132" t="s">
        <v>2190</v>
      </c>
      <c r="D117" s="133">
        <v>21000</v>
      </c>
      <c r="E117" s="133">
        <v>21000</v>
      </c>
    </row>
    <row r="118" spans="1:5" ht="24">
      <c r="A118" s="131" t="s">
        <v>2192</v>
      </c>
      <c r="B118" s="131" t="s">
        <v>2191</v>
      </c>
      <c r="C118" s="132" t="s">
        <v>2193</v>
      </c>
      <c r="D118" s="133">
        <v>10000</v>
      </c>
      <c r="E118" s="133">
        <v>10000</v>
      </c>
    </row>
    <row r="119" spans="1:5" ht="24">
      <c r="A119" s="131" t="s">
        <v>2194</v>
      </c>
      <c r="B119" s="131" t="s">
        <v>1972</v>
      </c>
      <c r="C119" s="132" t="s">
        <v>2195</v>
      </c>
      <c r="D119" s="133">
        <v>10000</v>
      </c>
      <c r="E119" s="133">
        <v>10000</v>
      </c>
    </row>
    <row r="120" spans="1:5" ht="24">
      <c r="A120" s="131" t="s">
        <v>2197</v>
      </c>
      <c r="B120" s="131" t="s">
        <v>2196</v>
      </c>
      <c r="C120" s="132" t="s">
        <v>2198</v>
      </c>
      <c r="D120" s="133">
        <v>16000</v>
      </c>
      <c r="E120" s="133">
        <v>16000</v>
      </c>
    </row>
    <row r="121" spans="1:5" ht="24">
      <c r="A121" s="131" t="s">
        <v>2200</v>
      </c>
      <c r="B121" s="131" t="s">
        <v>2199</v>
      </c>
      <c r="C121" s="132" t="s">
        <v>2201</v>
      </c>
      <c r="D121" s="133">
        <v>21000</v>
      </c>
      <c r="E121" s="133">
        <v>21000</v>
      </c>
    </row>
    <row r="122" spans="1:5" ht="24">
      <c r="A122" s="131" t="s">
        <v>2203</v>
      </c>
      <c r="B122" s="131" t="s">
        <v>2202</v>
      </c>
      <c r="C122" s="132" t="s">
        <v>2204</v>
      </c>
      <c r="D122" s="133">
        <v>25000</v>
      </c>
      <c r="E122" s="133">
        <v>25000</v>
      </c>
    </row>
    <row r="123" spans="1:5" ht="24">
      <c r="A123" s="131" t="s">
        <v>2205</v>
      </c>
      <c r="B123" s="131" t="s">
        <v>1998</v>
      </c>
      <c r="C123" s="132" t="s">
        <v>2206</v>
      </c>
      <c r="D123" s="133">
        <v>10000</v>
      </c>
      <c r="E123" s="133">
        <v>10000</v>
      </c>
    </row>
    <row r="124" spans="1:5" ht="24">
      <c r="A124" s="131" t="s">
        <v>2208</v>
      </c>
      <c r="B124" s="131" t="s">
        <v>2207</v>
      </c>
      <c r="C124" s="132" t="s">
        <v>2209</v>
      </c>
      <c r="D124" s="133">
        <v>16000</v>
      </c>
      <c r="E124" s="133">
        <v>16000</v>
      </c>
    </row>
    <row r="125" spans="1:5" ht="24">
      <c r="A125" s="131" t="s">
        <v>2210</v>
      </c>
      <c r="B125" s="131" t="s">
        <v>2004</v>
      </c>
      <c r="C125" s="132" t="s">
        <v>2211</v>
      </c>
      <c r="D125" s="133">
        <v>25000</v>
      </c>
      <c r="E125" s="133">
        <v>25000</v>
      </c>
    </row>
    <row r="126" spans="1:5" ht="24">
      <c r="A126" s="131" t="s">
        <v>2212</v>
      </c>
      <c r="B126" s="131" t="s">
        <v>2009</v>
      </c>
      <c r="C126" s="132" t="s">
        <v>2213</v>
      </c>
      <c r="D126" s="133">
        <v>26000</v>
      </c>
      <c r="E126" s="133">
        <v>26000</v>
      </c>
    </row>
    <row r="127" spans="1:5" ht="24">
      <c r="A127" s="131" t="s">
        <v>2215</v>
      </c>
      <c r="B127" s="131" t="s">
        <v>2214</v>
      </c>
      <c r="C127" s="132" t="s">
        <v>2216</v>
      </c>
      <c r="D127" s="133">
        <v>22000</v>
      </c>
      <c r="E127" s="133">
        <v>22000</v>
      </c>
    </row>
    <row r="128" spans="1:5" ht="33.75">
      <c r="A128" s="131" t="s">
        <v>2218</v>
      </c>
      <c r="B128" s="131" t="s">
        <v>2217</v>
      </c>
      <c r="C128" s="132" t="s">
        <v>2219</v>
      </c>
      <c r="D128" s="133">
        <v>25000</v>
      </c>
      <c r="E128" s="133">
        <v>25000</v>
      </c>
    </row>
    <row r="129" spans="1:5" ht="24">
      <c r="A129" s="131" t="s">
        <v>2221</v>
      </c>
      <c r="B129" s="131" t="s">
        <v>2220</v>
      </c>
      <c r="C129" s="132" t="s">
        <v>2222</v>
      </c>
      <c r="D129" s="133">
        <v>25000</v>
      </c>
      <c r="E129" s="133">
        <v>25000</v>
      </c>
    </row>
    <row r="130" spans="1:5" ht="24">
      <c r="A130" s="131" t="s">
        <v>2223</v>
      </c>
      <c r="B130" s="131" t="s">
        <v>2009</v>
      </c>
      <c r="C130" s="132" t="s">
        <v>2224</v>
      </c>
      <c r="D130" s="133">
        <v>26000</v>
      </c>
      <c r="E130" s="133">
        <v>26000</v>
      </c>
    </row>
    <row r="131" spans="1:5" ht="24">
      <c r="A131" s="131" t="s">
        <v>2226</v>
      </c>
      <c r="B131" s="131" t="s">
        <v>2225</v>
      </c>
      <c r="C131" s="132" t="s">
        <v>2227</v>
      </c>
      <c r="D131" s="133">
        <v>22000</v>
      </c>
      <c r="E131" s="133">
        <v>22000</v>
      </c>
    </row>
    <row r="132" spans="1:5" ht="24">
      <c r="A132" s="131" t="s">
        <v>2229</v>
      </c>
      <c r="B132" s="131" t="s">
        <v>2228</v>
      </c>
      <c r="C132" s="132" t="s">
        <v>2230</v>
      </c>
      <c r="D132" s="133">
        <v>14000</v>
      </c>
      <c r="E132" s="133">
        <v>0</v>
      </c>
    </row>
    <row r="133" spans="1:5" ht="24">
      <c r="A133" s="131" t="s">
        <v>2232</v>
      </c>
      <c r="B133" s="131" t="s">
        <v>2231</v>
      </c>
      <c r="C133" s="132" t="s">
        <v>2233</v>
      </c>
      <c r="D133" s="133">
        <v>16000</v>
      </c>
      <c r="E133" s="133">
        <v>16000</v>
      </c>
    </row>
    <row r="134" spans="1:5" ht="24">
      <c r="A134" s="131" t="s">
        <v>2235</v>
      </c>
      <c r="B134" s="131" t="s">
        <v>2234</v>
      </c>
      <c r="C134" s="132" t="s">
        <v>2236</v>
      </c>
      <c r="D134" s="133">
        <v>10000</v>
      </c>
      <c r="E134" s="133">
        <v>10000</v>
      </c>
    </row>
    <row r="135" spans="1:5" ht="24">
      <c r="A135" s="131" t="s">
        <v>2237</v>
      </c>
      <c r="B135" s="131" t="s">
        <v>2035</v>
      </c>
      <c r="C135" s="132" t="s">
        <v>2238</v>
      </c>
      <c r="D135" s="133">
        <v>22000</v>
      </c>
      <c r="E135" s="133">
        <v>22000</v>
      </c>
    </row>
    <row r="136" spans="1:5" ht="36">
      <c r="A136" s="131" t="s">
        <v>2240</v>
      </c>
      <c r="B136" s="131" t="s">
        <v>2239</v>
      </c>
      <c r="C136" s="132" t="s">
        <v>2241</v>
      </c>
      <c r="D136" s="133">
        <v>25000</v>
      </c>
      <c r="E136" s="133">
        <v>25000</v>
      </c>
    </row>
    <row r="137" spans="1:5" ht="24">
      <c r="A137" s="131" t="s">
        <v>2243</v>
      </c>
      <c r="B137" s="131" t="s">
        <v>2242</v>
      </c>
      <c r="C137" s="132" t="s">
        <v>2244</v>
      </c>
      <c r="D137" s="133">
        <v>16000</v>
      </c>
      <c r="E137" s="133">
        <v>16000</v>
      </c>
    </row>
    <row r="138" spans="1:5" ht="24">
      <c r="A138" s="131" t="s">
        <v>2245</v>
      </c>
      <c r="B138" s="131" t="s">
        <v>2047</v>
      </c>
      <c r="C138" s="132" t="s">
        <v>2246</v>
      </c>
      <c r="D138" s="133">
        <v>10000</v>
      </c>
      <c r="E138" s="133">
        <v>10000</v>
      </c>
    </row>
    <row r="139" spans="1:5" ht="24">
      <c r="A139" s="131" t="s">
        <v>2247</v>
      </c>
      <c r="B139" s="131" t="s">
        <v>2053</v>
      </c>
      <c r="C139" s="132" t="s">
        <v>2248</v>
      </c>
      <c r="D139" s="133">
        <v>18000</v>
      </c>
      <c r="E139" s="133">
        <v>18000</v>
      </c>
    </row>
    <row r="140" spans="1:5" ht="24">
      <c r="A140" s="131" t="s">
        <v>2249</v>
      </c>
      <c r="B140" s="131" t="s">
        <v>2059</v>
      </c>
      <c r="C140" s="132" t="s">
        <v>2250</v>
      </c>
      <c r="D140" s="133">
        <v>14000</v>
      </c>
      <c r="E140" s="133">
        <v>14000</v>
      </c>
    </row>
    <row r="141" spans="1:5" ht="24">
      <c r="A141" s="131" t="s">
        <v>2252</v>
      </c>
      <c r="B141" s="131" t="s">
        <v>2251</v>
      </c>
      <c r="C141" s="132" t="s">
        <v>2253</v>
      </c>
      <c r="D141" s="133">
        <v>12000</v>
      </c>
      <c r="E141" s="133">
        <v>12000</v>
      </c>
    </row>
    <row r="142" spans="1:5" ht="24">
      <c r="A142" s="131" t="s">
        <v>2255</v>
      </c>
      <c r="B142" s="131" t="s">
        <v>2254</v>
      </c>
      <c r="C142" s="132" t="s">
        <v>2256</v>
      </c>
      <c r="D142" s="133">
        <v>10000</v>
      </c>
      <c r="E142" s="133">
        <v>10000</v>
      </c>
    </row>
    <row r="143" spans="1:5" ht="21.6" customHeight="1">
      <c r="A143" s="187" t="s">
        <v>2257</v>
      </c>
      <c r="B143" s="188" t="s">
        <v>2257</v>
      </c>
      <c r="C143" s="189" t="s">
        <v>2069</v>
      </c>
      <c r="D143" s="112">
        <f>SUM(D72:D142)</f>
        <v>1194000</v>
      </c>
      <c r="E143" s="98">
        <f>SUM(E72:E142)</f>
        <v>1124862</v>
      </c>
    </row>
    <row r="144" spans="1:5" ht="24">
      <c r="A144" s="131" t="s">
        <v>2259</v>
      </c>
      <c r="B144" s="131" t="s">
        <v>2258</v>
      </c>
      <c r="C144" s="132" t="s">
        <v>2260</v>
      </c>
      <c r="D144" s="133">
        <v>25000</v>
      </c>
      <c r="E144" s="133">
        <v>25000</v>
      </c>
    </row>
    <row r="145" spans="1:5" ht="24">
      <c r="A145" s="131" t="s">
        <v>2262</v>
      </c>
      <c r="B145" s="131" t="s">
        <v>2261</v>
      </c>
      <c r="C145" s="132" t="s">
        <v>2263</v>
      </c>
      <c r="D145" s="133">
        <v>10000</v>
      </c>
      <c r="E145" s="133">
        <v>10000</v>
      </c>
    </row>
    <row r="146" spans="1:5" ht="24">
      <c r="A146" s="131" t="s">
        <v>2265</v>
      </c>
      <c r="B146" s="131" t="s">
        <v>2264</v>
      </c>
      <c r="C146" s="132" t="s">
        <v>2266</v>
      </c>
      <c r="D146" s="133">
        <v>14000</v>
      </c>
      <c r="E146" s="133">
        <v>14000</v>
      </c>
    </row>
    <row r="147" spans="1:5" ht="24">
      <c r="A147" s="131" t="s">
        <v>2268</v>
      </c>
      <c r="B147" s="131" t="s">
        <v>2267</v>
      </c>
      <c r="C147" s="132" t="s">
        <v>2269</v>
      </c>
      <c r="D147" s="133">
        <v>22000</v>
      </c>
      <c r="E147" s="133">
        <v>22000</v>
      </c>
    </row>
    <row r="148" spans="1:5" ht="24">
      <c r="A148" s="131" t="s">
        <v>2271</v>
      </c>
      <c r="B148" s="131" t="s">
        <v>2270</v>
      </c>
      <c r="C148" s="132" t="s">
        <v>2272</v>
      </c>
      <c r="D148" s="133">
        <v>21000</v>
      </c>
      <c r="E148" s="133">
        <v>21000</v>
      </c>
    </row>
    <row r="149" spans="1:5" ht="24">
      <c r="A149" s="131" t="s">
        <v>2273</v>
      </c>
      <c r="B149" s="131" t="s">
        <v>1903</v>
      </c>
      <c r="C149" s="132" t="s">
        <v>2274</v>
      </c>
      <c r="D149" s="133">
        <v>15000</v>
      </c>
      <c r="E149" s="133">
        <v>15000</v>
      </c>
    </row>
    <row r="150" spans="1:5" ht="24">
      <c r="A150" s="131" t="s">
        <v>2276</v>
      </c>
      <c r="B150" s="131" t="s">
        <v>2275</v>
      </c>
      <c r="C150" s="132" t="s">
        <v>2277</v>
      </c>
      <c r="D150" s="133">
        <v>22000</v>
      </c>
      <c r="E150" s="133">
        <v>22000</v>
      </c>
    </row>
    <row r="151" spans="1:5" ht="24">
      <c r="A151" s="131" t="s">
        <v>2279</v>
      </c>
      <c r="B151" s="131" t="s">
        <v>2278</v>
      </c>
      <c r="C151" s="132" t="s">
        <v>2280</v>
      </c>
      <c r="D151" s="133">
        <v>15000</v>
      </c>
      <c r="E151" s="133">
        <v>15000</v>
      </c>
    </row>
    <row r="152" spans="1:5" ht="24">
      <c r="A152" s="131" t="s">
        <v>2281</v>
      </c>
      <c r="B152" s="131" t="s">
        <v>2107</v>
      </c>
      <c r="C152" s="132" t="s">
        <v>2282</v>
      </c>
      <c r="D152" s="133">
        <v>10000</v>
      </c>
      <c r="E152" s="133">
        <v>10000</v>
      </c>
    </row>
    <row r="153" spans="1:5" ht="24">
      <c r="A153" s="131" t="s">
        <v>2284</v>
      </c>
      <c r="B153" s="131" t="s">
        <v>2283</v>
      </c>
      <c r="C153" s="132" t="s">
        <v>2285</v>
      </c>
      <c r="D153" s="133">
        <v>22000</v>
      </c>
      <c r="E153" s="133">
        <v>22000</v>
      </c>
    </row>
    <row r="154" spans="1:5" ht="24">
      <c r="A154" s="131" t="s">
        <v>2287</v>
      </c>
      <c r="B154" s="131" t="s">
        <v>2286</v>
      </c>
      <c r="C154" s="132" t="s">
        <v>2288</v>
      </c>
      <c r="D154" s="133">
        <v>12000</v>
      </c>
      <c r="E154" s="133">
        <v>12000</v>
      </c>
    </row>
    <row r="155" spans="1:5" ht="24">
      <c r="A155" s="131" t="s">
        <v>2289</v>
      </c>
      <c r="B155" s="131" t="s">
        <v>2064</v>
      </c>
      <c r="C155" s="132" t="s">
        <v>2290</v>
      </c>
      <c r="D155" s="133">
        <v>10000</v>
      </c>
      <c r="E155" s="133">
        <v>10000</v>
      </c>
    </row>
    <row r="156" spans="1:5" ht="24">
      <c r="A156" s="131" t="s">
        <v>2292</v>
      </c>
      <c r="B156" s="131" t="s">
        <v>2291</v>
      </c>
      <c r="C156" s="132" t="s">
        <v>2293</v>
      </c>
      <c r="D156" s="133">
        <v>20000</v>
      </c>
      <c r="E156" s="133">
        <v>20000</v>
      </c>
    </row>
    <row r="157" spans="1:5" ht="24">
      <c r="A157" s="131" t="s">
        <v>2295</v>
      </c>
      <c r="B157" s="131" t="s">
        <v>2294</v>
      </c>
      <c r="C157" s="132" t="s">
        <v>2296</v>
      </c>
      <c r="D157" s="133">
        <v>21000</v>
      </c>
      <c r="E157" s="133">
        <v>21000</v>
      </c>
    </row>
    <row r="158" spans="1:5" ht="24">
      <c r="A158" s="131" t="s">
        <v>2297</v>
      </c>
      <c r="B158" s="131" t="s">
        <v>2202</v>
      </c>
      <c r="C158" s="132" t="s">
        <v>2298</v>
      </c>
      <c r="D158" s="133">
        <v>19000</v>
      </c>
      <c r="E158" s="133">
        <v>19000</v>
      </c>
    </row>
    <row r="159" spans="1:5" ht="24">
      <c r="A159" s="131" t="s">
        <v>2299</v>
      </c>
      <c r="B159" s="131" t="s">
        <v>1939</v>
      </c>
      <c r="C159" s="132" t="s">
        <v>2300</v>
      </c>
      <c r="D159" s="133">
        <v>21000</v>
      </c>
      <c r="E159" s="133">
        <v>21000</v>
      </c>
    </row>
    <row r="160" spans="1:5" ht="24">
      <c r="A160" s="131" t="s">
        <v>2301</v>
      </c>
      <c r="B160" s="131" t="s">
        <v>2138</v>
      </c>
      <c r="C160" s="132" t="s">
        <v>2302</v>
      </c>
      <c r="D160" s="133">
        <v>20000</v>
      </c>
      <c r="E160" s="133">
        <v>20000</v>
      </c>
    </row>
    <row r="161" spans="1:5" ht="24">
      <c r="A161" s="131" t="s">
        <v>2303</v>
      </c>
      <c r="B161" s="131" t="s">
        <v>2143</v>
      </c>
      <c r="C161" s="132" t="s">
        <v>2304</v>
      </c>
      <c r="D161" s="133">
        <v>20000</v>
      </c>
      <c r="E161" s="133">
        <v>20000</v>
      </c>
    </row>
    <row r="162" spans="1:5" ht="24">
      <c r="A162" s="131" t="s">
        <v>2306</v>
      </c>
      <c r="B162" s="131" t="s">
        <v>2305</v>
      </c>
      <c r="C162" s="132" t="s">
        <v>2307</v>
      </c>
      <c r="D162" s="133">
        <v>20000</v>
      </c>
      <c r="E162" s="133">
        <v>20000</v>
      </c>
    </row>
    <row r="163" spans="1:5" ht="24">
      <c r="A163" s="131" t="s">
        <v>2308</v>
      </c>
      <c r="B163" s="131" t="s">
        <v>23</v>
      </c>
      <c r="C163" s="132" t="s">
        <v>2309</v>
      </c>
      <c r="D163" s="133">
        <v>21000</v>
      </c>
      <c r="E163" s="133">
        <v>21000</v>
      </c>
    </row>
    <row r="164" spans="1:5" ht="24">
      <c r="A164" s="131" t="s">
        <v>2310</v>
      </c>
      <c r="B164" s="131" t="s">
        <v>1960</v>
      </c>
      <c r="C164" s="132" t="s">
        <v>2311</v>
      </c>
      <c r="D164" s="133">
        <v>22000</v>
      </c>
      <c r="E164" s="133">
        <v>22000</v>
      </c>
    </row>
    <row r="165" spans="1:5" ht="24">
      <c r="A165" s="131" t="s">
        <v>2312</v>
      </c>
      <c r="B165" s="131" t="s">
        <v>1662</v>
      </c>
      <c r="C165" s="132" t="s">
        <v>2313</v>
      </c>
      <c r="D165" s="133">
        <v>22000</v>
      </c>
      <c r="E165" s="133">
        <v>0</v>
      </c>
    </row>
    <row r="166" spans="1:5" ht="24">
      <c r="A166" s="131" t="s">
        <v>2315</v>
      </c>
      <c r="B166" s="131" t="s">
        <v>2314</v>
      </c>
      <c r="C166" s="132" t="s">
        <v>2316</v>
      </c>
      <c r="D166" s="133">
        <v>21000</v>
      </c>
      <c r="E166" s="133">
        <v>21000</v>
      </c>
    </row>
    <row r="167" spans="1:5" ht="24">
      <c r="A167" s="131" t="s">
        <v>2318</v>
      </c>
      <c r="B167" s="131" t="s">
        <v>2317</v>
      </c>
      <c r="C167" s="132" t="s">
        <v>2319</v>
      </c>
      <c r="D167" s="133">
        <v>20000</v>
      </c>
      <c r="E167" s="133">
        <v>20000</v>
      </c>
    </row>
    <row r="168" spans="1:5" ht="24">
      <c r="A168" s="131" t="s">
        <v>2320</v>
      </c>
      <c r="B168" s="131" t="s">
        <v>2283</v>
      </c>
      <c r="C168" s="132" t="s">
        <v>2321</v>
      </c>
      <c r="D168" s="133">
        <v>10000</v>
      </c>
      <c r="E168" s="133">
        <v>10000</v>
      </c>
    </row>
    <row r="169" spans="1:5" ht="24">
      <c r="A169" s="131" t="s">
        <v>2323</v>
      </c>
      <c r="B169" s="131" t="s">
        <v>2322</v>
      </c>
      <c r="C169" s="132" t="s">
        <v>2324</v>
      </c>
      <c r="D169" s="133">
        <v>21000</v>
      </c>
      <c r="E169" s="133">
        <v>21000</v>
      </c>
    </row>
    <row r="170" spans="1:5" ht="24">
      <c r="A170" s="131" t="s">
        <v>2326</v>
      </c>
      <c r="B170" s="131" t="s">
        <v>2325</v>
      </c>
      <c r="C170" s="132" t="s">
        <v>2327</v>
      </c>
      <c r="D170" s="133">
        <v>20000</v>
      </c>
      <c r="E170" s="133">
        <v>20000</v>
      </c>
    </row>
    <row r="171" spans="1:5" ht="24">
      <c r="A171" s="131" t="s">
        <v>2328</v>
      </c>
      <c r="B171" s="131" t="s">
        <v>2220</v>
      </c>
      <c r="C171" s="132" t="s">
        <v>2329</v>
      </c>
      <c r="D171" s="133">
        <v>20000</v>
      </c>
      <c r="E171" s="133">
        <v>20000</v>
      </c>
    </row>
    <row r="172" spans="1:5" ht="24">
      <c r="A172" s="131" t="s">
        <v>2330</v>
      </c>
      <c r="B172" s="131" t="s">
        <v>2020</v>
      </c>
      <c r="C172" s="132" t="s">
        <v>2331</v>
      </c>
      <c r="D172" s="133">
        <v>21000</v>
      </c>
      <c r="E172" s="133">
        <v>21000</v>
      </c>
    </row>
    <row r="173" spans="1:5" ht="24">
      <c r="A173" s="131" t="s">
        <v>2332</v>
      </c>
      <c r="B173" s="131" t="s">
        <v>2009</v>
      </c>
      <c r="C173" s="132" t="s">
        <v>2333</v>
      </c>
      <c r="D173" s="133">
        <v>22000</v>
      </c>
      <c r="E173" s="133">
        <v>22000</v>
      </c>
    </row>
    <row r="174" spans="1:5" ht="24">
      <c r="A174" s="131" t="s">
        <v>2335</v>
      </c>
      <c r="B174" s="131" t="s">
        <v>2334</v>
      </c>
      <c r="C174" s="132" t="s">
        <v>2336</v>
      </c>
      <c r="D174" s="133">
        <v>10000</v>
      </c>
      <c r="E174" s="133">
        <v>0</v>
      </c>
    </row>
    <row r="175" spans="1:5" ht="24">
      <c r="A175" s="131" t="s">
        <v>2337</v>
      </c>
      <c r="B175" s="131" t="s">
        <v>1930</v>
      </c>
      <c r="C175" s="132" t="s">
        <v>2338</v>
      </c>
      <c r="D175" s="133">
        <v>21000</v>
      </c>
      <c r="E175" s="133">
        <v>21000</v>
      </c>
    </row>
    <row r="176" spans="1:5" ht="36">
      <c r="A176" s="131" t="s">
        <v>2340</v>
      </c>
      <c r="B176" s="131" t="s">
        <v>2339</v>
      </c>
      <c r="C176" s="132" t="s">
        <v>2341</v>
      </c>
      <c r="D176" s="133">
        <v>14000</v>
      </c>
      <c r="E176" s="133">
        <v>0</v>
      </c>
    </row>
    <row r="177" spans="1:5" ht="24">
      <c r="A177" s="131" t="s">
        <v>2342</v>
      </c>
      <c r="B177" s="131" t="s">
        <v>2234</v>
      </c>
      <c r="C177" s="132" t="s">
        <v>2343</v>
      </c>
      <c r="D177" s="133">
        <v>20000</v>
      </c>
      <c r="E177" s="133">
        <v>20000</v>
      </c>
    </row>
    <row r="178" spans="1:5" ht="24">
      <c r="A178" s="131" t="s">
        <v>2344</v>
      </c>
      <c r="B178" s="131" t="s">
        <v>1109</v>
      </c>
      <c r="C178" s="132" t="s">
        <v>2345</v>
      </c>
      <c r="D178" s="133">
        <v>13000</v>
      </c>
      <c r="E178" s="133">
        <v>0</v>
      </c>
    </row>
    <row r="179" spans="1:5" ht="24">
      <c r="A179" s="131" t="s">
        <v>2347</v>
      </c>
      <c r="B179" s="131" t="s">
        <v>2346</v>
      </c>
      <c r="C179" s="132" t="s">
        <v>2348</v>
      </c>
      <c r="D179" s="133">
        <v>12000</v>
      </c>
      <c r="E179" s="133">
        <v>12000</v>
      </c>
    </row>
    <row r="180" spans="1:5" ht="24">
      <c r="A180" s="131" t="s">
        <v>2349</v>
      </c>
      <c r="B180" s="131" t="s">
        <v>2056</v>
      </c>
      <c r="C180" s="132" t="s">
        <v>2350</v>
      </c>
      <c r="D180" s="133">
        <v>15000</v>
      </c>
      <c r="E180" s="133">
        <v>15000</v>
      </c>
    </row>
    <row r="181" spans="1:5" ht="24">
      <c r="A181" s="131" t="s">
        <v>2351</v>
      </c>
      <c r="B181" s="131" t="s">
        <v>2242</v>
      </c>
      <c r="C181" s="132" t="s">
        <v>2352</v>
      </c>
      <c r="D181" s="133">
        <v>12000</v>
      </c>
      <c r="E181" s="133">
        <v>12000</v>
      </c>
    </row>
    <row r="182" spans="1:5" ht="24">
      <c r="A182" s="131" t="s">
        <v>2353</v>
      </c>
      <c r="B182" s="131" t="s">
        <v>2251</v>
      </c>
      <c r="C182" s="132" t="s">
        <v>2354</v>
      </c>
      <c r="D182" s="133">
        <v>20000</v>
      </c>
      <c r="E182" s="133">
        <v>0</v>
      </c>
    </row>
    <row r="183" spans="1:5" ht="24">
      <c r="A183" s="131" t="s">
        <v>2355</v>
      </c>
      <c r="B183" s="131" t="s">
        <v>2254</v>
      </c>
      <c r="C183" s="132" t="s">
        <v>2356</v>
      </c>
      <c r="D183" s="133">
        <v>15000</v>
      </c>
      <c r="E183" s="133">
        <v>15000</v>
      </c>
    </row>
    <row r="184" spans="1:5" ht="21.6" customHeight="1">
      <c r="A184" s="187" t="s">
        <v>2357</v>
      </c>
      <c r="B184" s="188" t="s">
        <v>2357</v>
      </c>
      <c r="C184" s="189" t="s">
        <v>2069</v>
      </c>
      <c r="D184" s="112">
        <f>SUM(D144:D183)</f>
        <v>711000</v>
      </c>
      <c r="E184" s="98">
        <f>SUM(E144:E183)</f>
        <v>632000</v>
      </c>
    </row>
    <row r="185" spans="1:5" ht="24">
      <c r="A185" s="131" t="s">
        <v>2358</v>
      </c>
      <c r="B185" s="131" t="s">
        <v>2070</v>
      </c>
      <c r="C185" s="132" t="s">
        <v>2359</v>
      </c>
      <c r="D185" s="133">
        <v>34000</v>
      </c>
      <c r="E185" s="133">
        <v>34000</v>
      </c>
    </row>
    <row r="186" spans="1:5" ht="24">
      <c r="A186" s="131" t="s">
        <v>2361</v>
      </c>
      <c r="B186" s="131" t="s">
        <v>2360</v>
      </c>
      <c r="C186" s="132" t="s">
        <v>2362</v>
      </c>
      <c r="D186" s="133">
        <v>19000</v>
      </c>
      <c r="E186" s="133">
        <v>19000</v>
      </c>
    </row>
    <row r="187" spans="1:5" ht="24">
      <c r="A187" s="131" t="s">
        <v>2363</v>
      </c>
      <c r="B187" s="131" t="s">
        <v>2264</v>
      </c>
      <c r="C187" s="132" t="s">
        <v>2364</v>
      </c>
      <c r="D187" s="133">
        <v>12000</v>
      </c>
      <c r="E187" s="133">
        <v>12000</v>
      </c>
    </row>
    <row r="188" spans="1:5" ht="24">
      <c r="A188" s="131" t="s">
        <v>2365</v>
      </c>
      <c r="B188" s="131" t="s">
        <v>2096</v>
      </c>
      <c r="C188" s="132" t="s">
        <v>2366</v>
      </c>
      <c r="D188" s="133">
        <v>27000</v>
      </c>
      <c r="E188" s="133">
        <v>27000</v>
      </c>
    </row>
    <row r="189" spans="1:5" ht="24">
      <c r="A189" s="131" t="s">
        <v>2367</v>
      </c>
      <c r="B189" s="131" t="s">
        <v>2148</v>
      </c>
      <c r="C189" s="132" t="s">
        <v>2368</v>
      </c>
      <c r="D189" s="133">
        <v>18000</v>
      </c>
      <c r="E189" s="133">
        <v>18000</v>
      </c>
    </row>
    <row r="190" spans="1:5" ht="24">
      <c r="A190" s="131" t="s">
        <v>2369</v>
      </c>
      <c r="B190" s="131" t="s">
        <v>2148</v>
      </c>
      <c r="C190" s="132" t="s">
        <v>2370</v>
      </c>
      <c r="D190" s="133">
        <v>26000</v>
      </c>
      <c r="E190" s="133">
        <v>26000</v>
      </c>
    </row>
    <row r="191" spans="1:5" ht="24">
      <c r="A191" s="131" t="s">
        <v>2372</v>
      </c>
      <c r="B191" s="131" t="s">
        <v>2371</v>
      </c>
      <c r="C191" s="132" t="s">
        <v>2373</v>
      </c>
      <c r="D191" s="133">
        <v>33000</v>
      </c>
      <c r="E191" s="133">
        <v>33000</v>
      </c>
    </row>
    <row r="192" spans="1:5" ht="24">
      <c r="A192" s="131" t="s">
        <v>2374</v>
      </c>
      <c r="B192" s="131" t="s">
        <v>1918</v>
      </c>
      <c r="C192" s="132" t="s">
        <v>2375</v>
      </c>
      <c r="D192" s="133">
        <v>26000</v>
      </c>
      <c r="E192" s="133">
        <v>26000</v>
      </c>
    </row>
    <row r="193" spans="1:5" ht="24">
      <c r="A193" s="131" t="s">
        <v>2377</v>
      </c>
      <c r="B193" s="131" t="s">
        <v>2376</v>
      </c>
      <c r="C193" s="132" t="s">
        <v>2378</v>
      </c>
      <c r="D193" s="133">
        <v>15000</v>
      </c>
      <c r="E193" s="133">
        <v>15000</v>
      </c>
    </row>
    <row r="194" spans="1:5" ht="24">
      <c r="A194" s="131" t="s">
        <v>2380</v>
      </c>
      <c r="B194" s="131" t="s">
        <v>2379</v>
      </c>
      <c r="C194" s="132" t="s">
        <v>2381</v>
      </c>
      <c r="D194" s="133">
        <v>12000</v>
      </c>
      <c r="E194" s="133">
        <v>12000</v>
      </c>
    </row>
    <row r="195" spans="1:5" ht="24">
      <c r="A195" s="131" t="s">
        <v>2382</v>
      </c>
      <c r="B195" s="131" t="s">
        <v>2117</v>
      </c>
      <c r="C195" s="132" t="s">
        <v>2383</v>
      </c>
      <c r="D195" s="133">
        <v>30000</v>
      </c>
      <c r="E195" s="133">
        <v>30000</v>
      </c>
    </row>
    <row r="196" spans="1:5" ht="24">
      <c r="A196" s="131" t="s">
        <v>2384</v>
      </c>
      <c r="B196" s="131" t="s">
        <v>2064</v>
      </c>
      <c r="C196" s="132" t="s">
        <v>2385</v>
      </c>
      <c r="D196" s="133">
        <v>28000</v>
      </c>
      <c r="E196" s="133">
        <v>28000</v>
      </c>
    </row>
    <row r="197" spans="1:5" ht="24">
      <c r="A197" s="131" t="s">
        <v>2386</v>
      </c>
      <c r="B197" s="131" t="s">
        <v>2217</v>
      </c>
      <c r="C197" s="132" t="s">
        <v>2387</v>
      </c>
      <c r="D197" s="133">
        <v>18000</v>
      </c>
      <c r="E197" s="133">
        <v>18000</v>
      </c>
    </row>
    <row r="198" spans="1:5" ht="24">
      <c r="A198" s="131" t="s">
        <v>2388</v>
      </c>
      <c r="B198" s="131" t="s">
        <v>23</v>
      </c>
      <c r="C198" s="132" t="s">
        <v>2389</v>
      </c>
      <c r="D198" s="133">
        <v>13000</v>
      </c>
      <c r="E198" s="133">
        <v>13000</v>
      </c>
    </row>
    <row r="199" spans="1:5" ht="24">
      <c r="A199" s="131" t="s">
        <v>2390</v>
      </c>
      <c r="B199" s="131" t="s">
        <v>1978</v>
      </c>
      <c r="C199" s="132" t="s">
        <v>2391</v>
      </c>
      <c r="D199" s="133">
        <v>32000</v>
      </c>
      <c r="E199" s="133">
        <v>32000</v>
      </c>
    </row>
    <row r="200" spans="1:5" ht="33.75">
      <c r="A200" s="131" t="s">
        <v>2393</v>
      </c>
      <c r="B200" s="131" t="s">
        <v>2392</v>
      </c>
      <c r="C200" s="132" t="s">
        <v>2394</v>
      </c>
      <c r="D200" s="133">
        <v>15000</v>
      </c>
      <c r="E200" s="133">
        <v>15000</v>
      </c>
    </row>
    <row r="201" spans="1:5" ht="24">
      <c r="A201" s="131" t="s">
        <v>2395</v>
      </c>
      <c r="B201" s="131" t="s">
        <v>2214</v>
      </c>
      <c r="C201" s="132" t="s">
        <v>2396</v>
      </c>
      <c r="D201" s="133">
        <v>37000</v>
      </c>
      <c r="E201" s="133">
        <v>37000</v>
      </c>
    </row>
    <row r="202" spans="1:5" ht="24">
      <c r="A202" s="131" t="s">
        <v>2398</v>
      </c>
      <c r="B202" s="131" t="s">
        <v>2397</v>
      </c>
      <c r="C202" s="132" t="s">
        <v>2399</v>
      </c>
      <c r="D202" s="133">
        <v>26000</v>
      </c>
      <c r="E202" s="133">
        <v>26000</v>
      </c>
    </row>
    <row r="203" spans="1:5" ht="24">
      <c r="A203" s="131" t="s">
        <v>2400</v>
      </c>
      <c r="B203" s="131" t="s">
        <v>2267</v>
      </c>
      <c r="C203" s="132" t="s">
        <v>2401</v>
      </c>
      <c r="D203" s="133">
        <v>22000</v>
      </c>
      <c r="E203" s="133">
        <v>22000</v>
      </c>
    </row>
    <row r="204" spans="1:5" ht="24">
      <c r="A204" s="131" t="s">
        <v>2402</v>
      </c>
      <c r="B204" s="131" t="s">
        <v>1972</v>
      </c>
      <c r="C204" s="132" t="s">
        <v>2403</v>
      </c>
      <c r="D204" s="133">
        <v>26000</v>
      </c>
      <c r="E204" s="133">
        <v>26000</v>
      </c>
    </row>
    <row r="205" spans="1:5" ht="24">
      <c r="A205" s="131" t="s">
        <v>2404</v>
      </c>
      <c r="B205" s="131" t="s">
        <v>1972</v>
      </c>
      <c r="C205" s="132" t="s">
        <v>2405</v>
      </c>
      <c r="D205" s="133">
        <v>24000</v>
      </c>
      <c r="E205" s="133">
        <v>24000</v>
      </c>
    </row>
    <row r="206" spans="1:5" ht="24">
      <c r="A206" s="131" t="s">
        <v>2406</v>
      </c>
      <c r="B206" s="131" t="s">
        <v>2207</v>
      </c>
      <c r="C206" s="132" t="s">
        <v>2407</v>
      </c>
      <c r="D206" s="133">
        <v>22000</v>
      </c>
      <c r="E206" s="133">
        <v>22000</v>
      </c>
    </row>
    <row r="207" spans="1:5" ht="24">
      <c r="A207" s="131" t="s">
        <v>2408</v>
      </c>
      <c r="B207" s="131" t="s">
        <v>2202</v>
      </c>
      <c r="C207" s="132" t="s">
        <v>2409</v>
      </c>
      <c r="D207" s="133">
        <v>34000</v>
      </c>
      <c r="E207" s="133">
        <v>34000</v>
      </c>
    </row>
    <row r="208" spans="1:5" ht="33.75">
      <c r="A208" s="131" t="s">
        <v>2411</v>
      </c>
      <c r="B208" s="131" t="s">
        <v>2410</v>
      </c>
      <c r="C208" s="132" t="s">
        <v>2412</v>
      </c>
      <c r="D208" s="133">
        <v>28000</v>
      </c>
      <c r="E208" s="133">
        <v>28000</v>
      </c>
    </row>
    <row r="209" spans="1:5" ht="24">
      <c r="A209" s="131" t="s">
        <v>2413</v>
      </c>
      <c r="B209" s="131" t="s">
        <v>2009</v>
      </c>
      <c r="C209" s="132" t="s">
        <v>2414</v>
      </c>
      <c r="D209" s="133">
        <v>36000</v>
      </c>
      <c r="E209" s="133">
        <v>36000</v>
      </c>
    </row>
    <row r="210" spans="1:5" ht="24">
      <c r="A210" s="131" t="s">
        <v>2415</v>
      </c>
      <c r="B210" s="131" t="s">
        <v>2220</v>
      </c>
      <c r="C210" s="132" t="s">
        <v>2416</v>
      </c>
      <c r="D210" s="133">
        <v>18000</v>
      </c>
      <c r="E210" s="133">
        <v>18000</v>
      </c>
    </row>
    <row r="211" spans="1:5" ht="24">
      <c r="A211" s="131" t="s">
        <v>2418</v>
      </c>
      <c r="B211" s="131" t="s">
        <v>2417</v>
      </c>
      <c r="C211" s="132" t="s">
        <v>2419</v>
      </c>
      <c r="D211" s="133">
        <v>15000</v>
      </c>
      <c r="E211" s="133">
        <v>15000</v>
      </c>
    </row>
    <row r="212" spans="1:5" ht="24">
      <c r="A212" s="131" t="s">
        <v>2420</v>
      </c>
      <c r="B212" s="131" t="s">
        <v>2009</v>
      </c>
      <c r="C212" s="132" t="s">
        <v>2421</v>
      </c>
      <c r="D212" s="133">
        <v>33000</v>
      </c>
      <c r="E212" s="133">
        <v>33000</v>
      </c>
    </row>
    <row r="213" spans="1:5" ht="24">
      <c r="A213" s="131" t="s">
        <v>2423</v>
      </c>
      <c r="B213" s="131" t="s">
        <v>2422</v>
      </c>
      <c r="C213" s="132" t="s">
        <v>2424</v>
      </c>
      <c r="D213" s="133">
        <v>26000</v>
      </c>
      <c r="E213" s="133">
        <v>26000</v>
      </c>
    </row>
    <row r="214" spans="1:5" ht="24">
      <c r="A214" s="131" t="s">
        <v>2425</v>
      </c>
      <c r="B214" s="131" t="s">
        <v>2026</v>
      </c>
      <c r="C214" s="132" t="s">
        <v>2426</v>
      </c>
      <c r="D214" s="133">
        <v>29000</v>
      </c>
      <c r="E214" s="133">
        <v>29000</v>
      </c>
    </row>
    <row r="215" spans="1:5" ht="24">
      <c r="A215" s="131" t="s">
        <v>2427</v>
      </c>
      <c r="B215" s="131" t="s">
        <v>2035</v>
      </c>
      <c r="C215" s="132" t="s">
        <v>2428</v>
      </c>
      <c r="D215" s="133">
        <v>15000</v>
      </c>
      <c r="E215" s="133">
        <v>15000</v>
      </c>
    </row>
    <row r="216" spans="1:5" ht="33.75">
      <c r="A216" s="131" t="s">
        <v>2430</v>
      </c>
      <c r="B216" s="131" t="s">
        <v>2429</v>
      </c>
      <c r="C216" s="132" t="s">
        <v>2431</v>
      </c>
      <c r="D216" s="133">
        <v>26000</v>
      </c>
      <c r="E216" s="133">
        <v>26000</v>
      </c>
    </row>
    <row r="217" spans="1:5" ht="24">
      <c r="A217" s="131" t="s">
        <v>2432</v>
      </c>
      <c r="B217" s="131" t="s">
        <v>2228</v>
      </c>
      <c r="C217" s="132" t="s">
        <v>2433</v>
      </c>
      <c r="D217" s="133">
        <v>11000</v>
      </c>
      <c r="E217" s="133">
        <v>0</v>
      </c>
    </row>
    <row r="218" spans="1:5" ht="24">
      <c r="A218" s="131" t="s">
        <v>2435</v>
      </c>
      <c r="B218" s="131" t="s">
        <v>2434</v>
      </c>
      <c r="C218" s="132" t="s">
        <v>2436</v>
      </c>
      <c r="D218" s="133">
        <v>12000</v>
      </c>
      <c r="E218" s="133">
        <v>12000</v>
      </c>
    </row>
    <row r="219" spans="1:5" ht="24">
      <c r="A219" s="131" t="s">
        <v>2437</v>
      </c>
      <c r="B219" s="131" t="s">
        <v>2053</v>
      </c>
      <c r="C219" s="132" t="s">
        <v>2438</v>
      </c>
      <c r="D219" s="133">
        <v>21000</v>
      </c>
      <c r="E219" s="133">
        <v>21000</v>
      </c>
    </row>
    <row r="220" spans="1:5" ht="24">
      <c r="A220" s="131" t="s">
        <v>2440</v>
      </c>
      <c r="B220" s="131" t="s">
        <v>2439</v>
      </c>
      <c r="C220" s="132" t="s">
        <v>2441</v>
      </c>
      <c r="D220" s="133">
        <v>30000</v>
      </c>
      <c r="E220" s="133">
        <v>30000</v>
      </c>
    </row>
    <row r="221" spans="1:5" ht="24">
      <c r="A221" s="131" t="s">
        <v>2442</v>
      </c>
      <c r="B221" s="131" t="s">
        <v>2064</v>
      </c>
      <c r="C221" s="132" t="s">
        <v>2443</v>
      </c>
      <c r="D221" s="133">
        <v>33000</v>
      </c>
      <c r="E221" s="133">
        <v>33000</v>
      </c>
    </row>
    <row r="222" spans="1:5" ht="24">
      <c r="A222" s="131" t="s">
        <v>2445</v>
      </c>
      <c r="B222" s="131" t="s">
        <v>2444</v>
      </c>
      <c r="C222" s="132" t="s">
        <v>2446</v>
      </c>
      <c r="D222" s="133">
        <v>14000</v>
      </c>
      <c r="E222" s="133">
        <v>14000</v>
      </c>
    </row>
    <row r="223" spans="1:5" ht="24">
      <c r="A223" s="131" t="s">
        <v>2447</v>
      </c>
      <c r="B223" s="131" t="s">
        <v>2444</v>
      </c>
      <c r="C223" s="132" t="s">
        <v>2448</v>
      </c>
      <c r="D223" s="133">
        <v>17000</v>
      </c>
      <c r="E223" s="133">
        <v>17000</v>
      </c>
    </row>
    <row r="224" spans="1:5" ht="24">
      <c r="A224" s="131" t="s">
        <v>2449</v>
      </c>
      <c r="B224" s="131" t="s">
        <v>2254</v>
      </c>
      <c r="C224" s="132" t="s">
        <v>2450</v>
      </c>
      <c r="D224" s="133">
        <v>14000</v>
      </c>
      <c r="E224" s="133">
        <v>14000</v>
      </c>
    </row>
    <row r="225" spans="1:5" ht="21.6" customHeight="1">
      <c r="A225" s="187" t="s">
        <v>2451</v>
      </c>
      <c r="B225" s="188" t="s">
        <v>2451</v>
      </c>
      <c r="C225" s="189" t="s">
        <v>2069</v>
      </c>
      <c r="D225" s="112">
        <f>SUM(D185:D224)</f>
        <v>927000</v>
      </c>
      <c r="E225" s="98">
        <f>SUM(E185:E224)</f>
        <v>916000</v>
      </c>
    </row>
    <row r="226" spans="1:5" ht="24">
      <c r="A226" s="131" t="s">
        <v>2453</v>
      </c>
      <c r="B226" s="131" t="s">
        <v>2452</v>
      </c>
      <c r="C226" s="132" t="s">
        <v>2454</v>
      </c>
      <c r="D226" s="133">
        <v>13000</v>
      </c>
      <c r="E226" s="133">
        <v>13000</v>
      </c>
    </row>
    <row r="227" spans="1:5" ht="24">
      <c r="A227" s="131" t="s">
        <v>2455</v>
      </c>
      <c r="B227" s="131" t="s">
        <v>2264</v>
      </c>
      <c r="C227" s="132" t="s">
        <v>2456</v>
      </c>
      <c r="D227" s="133">
        <v>16000</v>
      </c>
      <c r="E227" s="133">
        <v>16000</v>
      </c>
    </row>
    <row r="228" spans="1:5" ht="24">
      <c r="A228" s="131" t="s">
        <v>2457</v>
      </c>
      <c r="B228" s="131" t="s">
        <v>1969</v>
      </c>
      <c r="C228" s="132" t="s">
        <v>2458</v>
      </c>
      <c r="D228" s="133">
        <v>17000</v>
      </c>
      <c r="E228" s="133">
        <v>17000</v>
      </c>
    </row>
    <row r="229" spans="1:5" ht="24">
      <c r="A229" s="131" t="s">
        <v>2459</v>
      </c>
      <c r="B229" s="131" t="s">
        <v>2096</v>
      </c>
      <c r="C229" s="132" t="s">
        <v>2460</v>
      </c>
      <c r="D229" s="133">
        <v>22000</v>
      </c>
      <c r="E229" s="133">
        <v>22000</v>
      </c>
    </row>
    <row r="230" spans="1:5" ht="24">
      <c r="A230" s="131" t="s">
        <v>2462</v>
      </c>
      <c r="B230" s="131" t="s">
        <v>2461</v>
      </c>
      <c r="C230" s="132" t="s">
        <v>2463</v>
      </c>
      <c r="D230" s="133">
        <v>20000</v>
      </c>
      <c r="E230" s="133">
        <v>20000</v>
      </c>
    </row>
    <row r="231" spans="1:5" ht="24">
      <c r="A231" s="131" t="s">
        <v>2464</v>
      </c>
      <c r="B231" s="131" t="s">
        <v>2371</v>
      </c>
      <c r="C231" s="132" t="s">
        <v>2465</v>
      </c>
      <c r="D231" s="133">
        <v>20000</v>
      </c>
      <c r="E231" s="133">
        <v>20000</v>
      </c>
    </row>
    <row r="232" spans="1:5" ht="24">
      <c r="A232" s="131" t="s">
        <v>2466</v>
      </c>
      <c r="B232" s="131" t="s">
        <v>2371</v>
      </c>
      <c r="C232" s="132" t="s">
        <v>2467</v>
      </c>
      <c r="D232" s="133">
        <v>23000</v>
      </c>
      <c r="E232" s="133">
        <v>23000</v>
      </c>
    </row>
    <row r="233" spans="1:5" ht="24">
      <c r="A233" s="131" t="s">
        <v>2468</v>
      </c>
      <c r="B233" s="131" t="s">
        <v>1915</v>
      </c>
      <c r="C233" s="132" t="s">
        <v>2469</v>
      </c>
      <c r="D233" s="133">
        <v>18000</v>
      </c>
      <c r="E233" s="133">
        <v>18000</v>
      </c>
    </row>
    <row r="234" spans="1:5" ht="24">
      <c r="A234" s="131" t="s">
        <v>2471</v>
      </c>
      <c r="B234" s="131" t="s">
        <v>2470</v>
      </c>
      <c r="C234" s="132" t="s">
        <v>2472</v>
      </c>
      <c r="D234" s="133">
        <v>16000</v>
      </c>
      <c r="E234" s="133">
        <v>16000</v>
      </c>
    </row>
    <row r="235" spans="1:5" ht="24">
      <c r="A235" s="131" t="s">
        <v>2473</v>
      </c>
      <c r="B235" s="131" t="s">
        <v>2107</v>
      </c>
      <c r="C235" s="132" t="s">
        <v>2474</v>
      </c>
      <c r="D235" s="133">
        <v>16000</v>
      </c>
      <c r="E235" s="133">
        <v>16000</v>
      </c>
    </row>
    <row r="236" spans="1:5" ht="24">
      <c r="A236" s="131" t="s">
        <v>2476</v>
      </c>
      <c r="B236" s="131" t="s">
        <v>2475</v>
      </c>
      <c r="C236" s="132" t="s">
        <v>2477</v>
      </c>
      <c r="D236" s="133">
        <v>13000</v>
      </c>
      <c r="E236" s="133">
        <v>13000</v>
      </c>
    </row>
    <row r="237" spans="1:5" ht="24">
      <c r="A237" s="131" t="s">
        <v>2478</v>
      </c>
      <c r="B237" s="131" t="s">
        <v>2475</v>
      </c>
      <c r="C237" s="132" t="s">
        <v>2479</v>
      </c>
      <c r="D237" s="133">
        <v>16000</v>
      </c>
      <c r="E237" s="133">
        <v>16000</v>
      </c>
    </row>
    <row r="238" spans="1:5" ht="24">
      <c r="A238" s="131" t="s">
        <v>2480</v>
      </c>
      <c r="B238" s="131" t="s">
        <v>2123</v>
      </c>
      <c r="C238" s="132" t="s">
        <v>2481</v>
      </c>
      <c r="D238" s="133">
        <v>20000</v>
      </c>
      <c r="E238" s="133">
        <v>20000</v>
      </c>
    </row>
    <row r="239" spans="1:5" ht="24">
      <c r="A239" s="131" t="s">
        <v>2482</v>
      </c>
      <c r="B239" s="131" t="s">
        <v>2131</v>
      </c>
      <c r="C239" s="132" t="s">
        <v>2483</v>
      </c>
      <c r="D239" s="133">
        <v>17000</v>
      </c>
      <c r="E239" s="133">
        <v>17000</v>
      </c>
    </row>
    <row r="240" spans="1:5" ht="33.75">
      <c r="A240" s="131" t="s">
        <v>2485</v>
      </c>
      <c r="B240" s="131" t="s">
        <v>2484</v>
      </c>
      <c r="C240" s="132" t="s">
        <v>2486</v>
      </c>
      <c r="D240" s="133">
        <v>20000</v>
      </c>
      <c r="E240" s="133">
        <v>20000</v>
      </c>
    </row>
    <row r="241" spans="1:5" ht="24">
      <c r="A241" s="131" t="s">
        <v>2488</v>
      </c>
      <c r="B241" s="131" t="s">
        <v>2487</v>
      </c>
      <c r="C241" s="132" t="s">
        <v>2489</v>
      </c>
      <c r="D241" s="133">
        <v>18000</v>
      </c>
      <c r="E241" s="133">
        <v>18000</v>
      </c>
    </row>
    <row r="242" spans="1:5" ht="24">
      <c r="A242" s="131" t="s">
        <v>2490</v>
      </c>
      <c r="B242" s="131" t="s">
        <v>2117</v>
      </c>
      <c r="C242" s="132" t="s">
        <v>2491</v>
      </c>
      <c r="D242" s="133">
        <v>20000</v>
      </c>
      <c r="E242" s="133">
        <v>20000</v>
      </c>
    </row>
    <row r="243" spans="1:5" ht="24">
      <c r="A243" s="131" t="s">
        <v>2492</v>
      </c>
      <c r="B243" s="131" t="s">
        <v>1978</v>
      </c>
      <c r="C243" s="132" t="s">
        <v>2493</v>
      </c>
      <c r="D243" s="133">
        <v>18000</v>
      </c>
      <c r="E243" s="133">
        <v>18000</v>
      </c>
    </row>
    <row r="244" spans="1:5" ht="24">
      <c r="A244" s="131" t="s">
        <v>2495</v>
      </c>
      <c r="B244" s="131" t="s">
        <v>2494</v>
      </c>
      <c r="C244" s="132" t="s">
        <v>2496</v>
      </c>
      <c r="D244" s="133">
        <v>17000</v>
      </c>
      <c r="E244" s="133">
        <v>17000</v>
      </c>
    </row>
    <row r="245" spans="1:5" ht="24">
      <c r="A245" s="131" t="s">
        <v>2498</v>
      </c>
      <c r="B245" s="131" t="s">
        <v>2497</v>
      </c>
      <c r="C245" s="132" t="s">
        <v>2499</v>
      </c>
      <c r="D245" s="133">
        <v>18000</v>
      </c>
      <c r="E245" s="133">
        <v>18000</v>
      </c>
    </row>
    <row r="246" spans="1:5" ht="24">
      <c r="A246" s="131" t="s">
        <v>2501</v>
      </c>
      <c r="B246" s="131" t="s">
        <v>2500</v>
      </c>
      <c r="C246" s="132" t="s">
        <v>2502</v>
      </c>
      <c r="D246" s="133">
        <v>13000</v>
      </c>
      <c r="E246" s="133">
        <v>13000</v>
      </c>
    </row>
    <row r="247" spans="1:5" ht="24">
      <c r="A247" s="131" t="s">
        <v>2504</v>
      </c>
      <c r="B247" s="131" t="s">
        <v>2503</v>
      </c>
      <c r="C247" s="132" t="s">
        <v>2505</v>
      </c>
      <c r="D247" s="133">
        <v>14000</v>
      </c>
      <c r="E247" s="133">
        <v>14000</v>
      </c>
    </row>
    <row r="248" spans="1:5" ht="24">
      <c r="A248" s="131" t="s">
        <v>2506</v>
      </c>
      <c r="B248" s="131" t="s">
        <v>1972</v>
      </c>
      <c r="C248" s="132" t="s">
        <v>2507</v>
      </c>
      <c r="D248" s="133">
        <v>16000</v>
      </c>
      <c r="E248" s="133">
        <v>16000</v>
      </c>
    </row>
    <row r="249" spans="1:5" ht="24">
      <c r="A249" s="131" t="s">
        <v>2509</v>
      </c>
      <c r="B249" s="131" t="s">
        <v>2508</v>
      </c>
      <c r="C249" s="132" t="s">
        <v>2510</v>
      </c>
      <c r="D249" s="133">
        <v>11000</v>
      </c>
      <c r="E249" s="133">
        <v>11000</v>
      </c>
    </row>
    <row r="250" spans="1:5" ht="24">
      <c r="A250" s="131" t="s">
        <v>2511</v>
      </c>
      <c r="B250" s="131" t="s">
        <v>2202</v>
      </c>
      <c r="C250" s="132" t="s">
        <v>2512</v>
      </c>
      <c r="D250" s="133">
        <v>20000</v>
      </c>
      <c r="E250" s="133">
        <v>20000</v>
      </c>
    </row>
    <row r="251" spans="1:5" ht="24">
      <c r="A251" s="131" t="s">
        <v>2513</v>
      </c>
      <c r="B251" s="131" t="s">
        <v>2001</v>
      </c>
      <c r="C251" s="132" t="s">
        <v>2514</v>
      </c>
      <c r="D251" s="133">
        <v>20000</v>
      </c>
      <c r="E251" s="133">
        <v>20000</v>
      </c>
    </row>
    <row r="252" spans="1:5" ht="24">
      <c r="A252" s="131" t="s">
        <v>2515</v>
      </c>
      <c r="B252" s="131" t="s">
        <v>2009</v>
      </c>
      <c r="C252" s="132" t="s">
        <v>2516</v>
      </c>
      <c r="D252" s="133">
        <v>22000</v>
      </c>
      <c r="E252" s="133">
        <v>22000</v>
      </c>
    </row>
    <row r="253" spans="1:5" ht="24">
      <c r="A253" s="131" t="s">
        <v>2517</v>
      </c>
      <c r="B253" s="131" t="s">
        <v>2220</v>
      </c>
      <c r="C253" s="132" t="s">
        <v>2518</v>
      </c>
      <c r="D253" s="133">
        <v>18000</v>
      </c>
      <c r="E253" s="133">
        <v>18000</v>
      </c>
    </row>
    <row r="254" spans="1:5" ht="24">
      <c r="A254" s="131" t="s">
        <v>2519</v>
      </c>
      <c r="B254" s="131" t="s">
        <v>2217</v>
      </c>
      <c r="C254" s="132" t="s">
        <v>2520</v>
      </c>
      <c r="D254" s="133">
        <v>16000</v>
      </c>
      <c r="E254" s="133">
        <v>16000</v>
      </c>
    </row>
    <row r="255" spans="1:5" ht="24">
      <c r="A255" s="131" t="s">
        <v>2521</v>
      </c>
      <c r="B255" s="131" t="s">
        <v>1966</v>
      </c>
      <c r="C255" s="132" t="s">
        <v>2522</v>
      </c>
      <c r="D255" s="133">
        <v>16000</v>
      </c>
      <c r="E255" s="133">
        <v>16000</v>
      </c>
    </row>
    <row r="256" spans="1:5" ht="24">
      <c r="A256" s="131" t="s">
        <v>2524</v>
      </c>
      <c r="B256" s="131" t="s">
        <v>2523</v>
      </c>
      <c r="C256" s="132" t="s">
        <v>2525</v>
      </c>
      <c r="D256" s="133">
        <v>10000</v>
      </c>
      <c r="E256" s="133">
        <v>10000</v>
      </c>
    </row>
    <row r="257" spans="1:5" ht="24">
      <c r="A257" s="131" t="s">
        <v>2526</v>
      </c>
      <c r="B257" s="131" t="s">
        <v>2186</v>
      </c>
      <c r="C257" s="132" t="s">
        <v>2527</v>
      </c>
      <c r="D257" s="133">
        <v>25000</v>
      </c>
      <c r="E257" s="133">
        <v>25000</v>
      </c>
    </row>
    <row r="258" spans="1:5" ht="24">
      <c r="A258" s="131" t="s">
        <v>2528</v>
      </c>
      <c r="B258" s="131" t="s">
        <v>2422</v>
      </c>
      <c r="C258" s="132" t="s">
        <v>2529</v>
      </c>
      <c r="D258" s="133">
        <v>17000</v>
      </c>
      <c r="E258" s="133">
        <v>17000</v>
      </c>
    </row>
    <row r="259" spans="1:5" ht="24">
      <c r="A259" s="131" t="s">
        <v>2531</v>
      </c>
      <c r="B259" s="131" t="s">
        <v>2530</v>
      </c>
      <c r="C259" s="132" t="s">
        <v>2532</v>
      </c>
      <c r="D259" s="133">
        <v>16000</v>
      </c>
      <c r="E259" s="133">
        <v>16000</v>
      </c>
    </row>
    <row r="260" spans="1:5" ht="24">
      <c r="A260" s="131" t="s">
        <v>2533</v>
      </c>
      <c r="B260" s="131" t="s">
        <v>2009</v>
      </c>
      <c r="C260" s="132" t="s">
        <v>2534</v>
      </c>
      <c r="D260" s="133">
        <v>20000</v>
      </c>
      <c r="E260" s="133">
        <v>20000</v>
      </c>
    </row>
    <row r="261" spans="1:5" ht="24">
      <c r="A261" s="131" t="s">
        <v>2536</v>
      </c>
      <c r="B261" s="131" t="s">
        <v>2535</v>
      </c>
      <c r="C261" s="132" t="s">
        <v>2537</v>
      </c>
      <c r="D261" s="133">
        <v>17000</v>
      </c>
      <c r="E261" s="133">
        <v>0</v>
      </c>
    </row>
    <row r="262" spans="1:5" ht="33.75">
      <c r="A262" s="131" t="s">
        <v>2538</v>
      </c>
      <c r="B262" s="131" t="s">
        <v>2439</v>
      </c>
      <c r="C262" s="132" t="s">
        <v>2539</v>
      </c>
      <c r="D262" s="133">
        <v>18000</v>
      </c>
      <c r="E262" s="133">
        <v>18000</v>
      </c>
    </row>
    <row r="263" spans="1:5" ht="24">
      <c r="A263" s="131" t="s">
        <v>2540</v>
      </c>
      <c r="B263" s="131" t="s">
        <v>2032</v>
      </c>
      <c r="C263" s="132" t="s">
        <v>2541</v>
      </c>
      <c r="D263" s="133">
        <v>13000</v>
      </c>
      <c r="E263" s="133">
        <v>13000</v>
      </c>
    </row>
    <row r="264" spans="1:5" ht="24">
      <c r="A264" s="131" t="s">
        <v>2542</v>
      </c>
      <c r="B264" s="131" t="s">
        <v>2064</v>
      </c>
      <c r="C264" s="132" t="s">
        <v>2543</v>
      </c>
      <c r="D264" s="133">
        <v>11000</v>
      </c>
      <c r="E264" s="133">
        <v>11000</v>
      </c>
    </row>
    <row r="265" spans="1:5" ht="24">
      <c r="A265" s="131" t="s">
        <v>2544</v>
      </c>
      <c r="B265" s="131" t="s">
        <v>2064</v>
      </c>
      <c r="C265" s="132" t="s">
        <v>2545</v>
      </c>
      <c r="D265" s="133">
        <v>13000</v>
      </c>
      <c r="E265" s="133">
        <v>0</v>
      </c>
    </row>
    <row r="266" spans="1:5" ht="21.6" customHeight="1">
      <c r="A266" s="187" t="s">
        <v>2546</v>
      </c>
      <c r="B266" s="188"/>
      <c r="C266" s="189" t="s">
        <v>2069</v>
      </c>
      <c r="D266" s="112">
        <f>SUM(D226:D265)</f>
        <v>684000</v>
      </c>
      <c r="E266" s="98">
        <f>SUM(E226:E265)</f>
        <v>654000</v>
      </c>
    </row>
    <row r="267" spans="1:5" ht="24">
      <c r="A267" s="131" t="s">
        <v>2547</v>
      </c>
      <c r="B267" s="131" t="s">
        <v>2070</v>
      </c>
      <c r="C267" s="132" t="s">
        <v>2548</v>
      </c>
      <c r="D267" s="133">
        <v>18000</v>
      </c>
      <c r="E267" s="133">
        <v>18000</v>
      </c>
    </row>
    <row r="268" spans="1:5" ht="24">
      <c r="A268" s="131" t="s">
        <v>2549</v>
      </c>
      <c r="B268" s="131" t="s">
        <v>2452</v>
      </c>
      <c r="C268" s="132" t="s">
        <v>2550</v>
      </c>
      <c r="D268" s="133">
        <v>17000</v>
      </c>
      <c r="E268" s="133">
        <v>17000</v>
      </c>
    </row>
    <row r="269" spans="1:5" ht="24">
      <c r="A269" s="131" t="s">
        <v>2551</v>
      </c>
      <c r="B269" s="131" t="s">
        <v>2082</v>
      </c>
      <c r="C269" s="132" t="s">
        <v>2552</v>
      </c>
      <c r="D269" s="133">
        <v>33000</v>
      </c>
      <c r="E269" s="133">
        <v>33000</v>
      </c>
    </row>
    <row r="270" spans="1:5" ht="33.75">
      <c r="A270" s="131" t="s">
        <v>2554</v>
      </c>
      <c r="B270" s="131" t="s">
        <v>2553</v>
      </c>
      <c r="C270" s="132" t="s">
        <v>2555</v>
      </c>
      <c r="D270" s="133">
        <v>12000</v>
      </c>
      <c r="E270" s="133">
        <v>12000</v>
      </c>
    </row>
    <row r="271" spans="1:5" ht="24">
      <c r="A271" s="131" t="s">
        <v>2556</v>
      </c>
      <c r="B271" s="131" t="s">
        <v>2085</v>
      </c>
      <c r="C271" s="132" t="s">
        <v>2557</v>
      </c>
      <c r="D271" s="133">
        <v>20000</v>
      </c>
      <c r="E271" s="133">
        <v>20000</v>
      </c>
    </row>
    <row r="272" spans="1:5" ht="24">
      <c r="A272" s="131" t="s">
        <v>2558</v>
      </c>
      <c r="B272" s="131" t="s">
        <v>2267</v>
      </c>
      <c r="C272" s="132" t="s">
        <v>2559</v>
      </c>
      <c r="D272" s="133">
        <v>38000</v>
      </c>
      <c r="E272" s="133">
        <v>38000</v>
      </c>
    </row>
    <row r="273" spans="1:5" ht="24">
      <c r="A273" s="131" t="s">
        <v>2561</v>
      </c>
      <c r="B273" s="131" t="s">
        <v>2560</v>
      </c>
      <c r="C273" s="132" t="s">
        <v>2562</v>
      </c>
      <c r="D273" s="133">
        <v>18000</v>
      </c>
      <c r="E273" s="133">
        <v>18000</v>
      </c>
    </row>
    <row r="274" spans="1:5" ht="24">
      <c r="A274" s="131" t="s">
        <v>2563</v>
      </c>
      <c r="B274" s="131" t="s">
        <v>2264</v>
      </c>
      <c r="C274" s="132" t="s">
        <v>2564</v>
      </c>
      <c r="D274" s="133">
        <v>18000</v>
      </c>
      <c r="E274" s="133">
        <v>18000</v>
      </c>
    </row>
    <row r="275" spans="1:5" ht="24">
      <c r="A275" s="131" t="s">
        <v>2566</v>
      </c>
      <c r="B275" s="131" t="s">
        <v>2565</v>
      </c>
      <c r="C275" s="132" t="s">
        <v>2567</v>
      </c>
      <c r="D275" s="133">
        <v>22000</v>
      </c>
      <c r="E275" s="133">
        <v>22000</v>
      </c>
    </row>
    <row r="276" spans="1:5" ht="24">
      <c r="A276" s="131" t="s">
        <v>2569</v>
      </c>
      <c r="B276" s="131" t="s">
        <v>2568</v>
      </c>
      <c r="C276" s="132" t="s">
        <v>2570</v>
      </c>
      <c r="D276" s="133">
        <v>11000</v>
      </c>
      <c r="E276" s="133">
        <v>11000</v>
      </c>
    </row>
    <row r="277" spans="1:5" ht="24">
      <c r="A277" s="131" t="s">
        <v>2571</v>
      </c>
      <c r="B277" s="131" t="s">
        <v>1969</v>
      </c>
      <c r="C277" s="132" t="s">
        <v>2572</v>
      </c>
      <c r="D277" s="133">
        <v>25000</v>
      </c>
      <c r="E277" s="133">
        <v>25000</v>
      </c>
    </row>
    <row r="278" spans="1:5" ht="24">
      <c r="A278" s="131" t="s">
        <v>2573</v>
      </c>
      <c r="B278" s="131" t="s">
        <v>2148</v>
      </c>
      <c r="C278" s="132" t="s">
        <v>2574</v>
      </c>
      <c r="D278" s="133">
        <v>36000</v>
      </c>
      <c r="E278" s="133">
        <v>36000</v>
      </c>
    </row>
    <row r="279" spans="1:5" ht="24">
      <c r="A279" s="131" t="s">
        <v>2576</v>
      </c>
      <c r="B279" s="131" t="s">
        <v>2575</v>
      </c>
      <c r="C279" s="132" t="s">
        <v>2577</v>
      </c>
      <c r="D279" s="133">
        <v>14000</v>
      </c>
      <c r="E279" s="133">
        <v>14000</v>
      </c>
    </row>
    <row r="280" spans="1:5" ht="24">
      <c r="A280" s="131" t="s">
        <v>2578</v>
      </c>
      <c r="B280" s="131" t="s">
        <v>2371</v>
      </c>
      <c r="C280" s="132" t="s">
        <v>2579</v>
      </c>
      <c r="D280" s="133">
        <v>36000</v>
      </c>
      <c r="E280" s="133">
        <v>36000</v>
      </c>
    </row>
    <row r="281" spans="1:5" ht="24">
      <c r="A281" s="131" t="s">
        <v>2581</v>
      </c>
      <c r="B281" s="131" t="s">
        <v>2580</v>
      </c>
      <c r="C281" s="132" t="s">
        <v>2582</v>
      </c>
      <c r="D281" s="133">
        <v>14000</v>
      </c>
      <c r="E281" s="133">
        <v>14000</v>
      </c>
    </row>
    <row r="282" spans="1:5" ht="24">
      <c r="A282" s="131" t="s">
        <v>2583</v>
      </c>
      <c r="B282" s="131" t="s">
        <v>2470</v>
      </c>
      <c r="C282" s="132" t="s">
        <v>2584</v>
      </c>
      <c r="D282" s="133">
        <v>27000</v>
      </c>
      <c r="E282" s="133">
        <v>27000</v>
      </c>
    </row>
    <row r="283" spans="1:5" ht="24">
      <c r="A283" s="131" t="s">
        <v>2586</v>
      </c>
      <c r="B283" s="131" t="s">
        <v>2585</v>
      </c>
      <c r="C283" s="132" t="s">
        <v>2587</v>
      </c>
      <c r="D283" s="133">
        <v>14000</v>
      </c>
      <c r="E283" s="133">
        <v>14000</v>
      </c>
    </row>
    <row r="284" spans="1:5" ht="24">
      <c r="A284" s="131" t="s">
        <v>2588</v>
      </c>
      <c r="B284" s="131" t="s">
        <v>2064</v>
      </c>
      <c r="C284" s="132" t="s">
        <v>2589</v>
      </c>
      <c r="D284" s="133">
        <v>16000</v>
      </c>
      <c r="E284" s="133">
        <v>16000</v>
      </c>
    </row>
    <row r="285" spans="1:5" ht="24">
      <c r="A285" s="131" t="s">
        <v>2591</v>
      </c>
      <c r="B285" s="131" t="s">
        <v>2590</v>
      </c>
      <c r="C285" s="132" t="s">
        <v>2592</v>
      </c>
      <c r="D285" s="133">
        <v>14000</v>
      </c>
      <c r="E285" s="133">
        <v>14000</v>
      </c>
    </row>
    <row r="286" spans="1:5" ht="33.75">
      <c r="A286" s="131" t="s">
        <v>2593</v>
      </c>
      <c r="B286" s="131" t="s">
        <v>2283</v>
      </c>
      <c r="C286" s="132" t="s">
        <v>2594</v>
      </c>
      <c r="D286" s="133">
        <v>36000</v>
      </c>
      <c r="E286" s="133">
        <v>36000</v>
      </c>
    </row>
    <row r="287" spans="1:5" ht="24">
      <c r="A287" s="131" t="s">
        <v>2595</v>
      </c>
      <c r="B287" s="131" t="s">
        <v>1927</v>
      </c>
      <c r="C287" s="132" t="s">
        <v>1927</v>
      </c>
      <c r="D287" s="133">
        <v>18000</v>
      </c>
      <c r="E287" s="133">
        <v>18000</v>
      </c>
    </row>
    <row r="288" spans="1:5" ht="24">
      <c r="A288" s="131" t="s">
        <v>2597</v>
      </c>
      <c r="B288" s="131" t="s">
        <v>2596</v>
      </c>
      <c r="C288" s="132" t="s">
        <v>2598</v>
      </c>
      <c r="D288" s="133">
        <v>10000</v>
      </c>
      <c r="E288" s="133">
        <v>10000</v>
      </c>
    </row>
    <row r="289" spans="1:5" ht="24">
      <c r="A289" s="131" t="s">
        <v>2599</v>
      </c>
      <c r="B289" s="131" t="s">
        <v>2379</v>
      </c>
      <c r="C289" s="132" t="s">
        <v>2600</v>
      </c>
      <c r="D289" s="133">
        <v>15000</v>
      </c>
      <c r="E289" s="133">
        <v>15000</v>
      </c>
    </row>
    <row r="290" spans="1:5" ht="24">
      <c r="A290" s="131" t="s">
        <v>2602</v>
      </c>
      <c r="B290" s="131" t="s">
        <v>2601</v>
      </c>
      <c r="C290" s="132" t="s">
        <v>2603</v>
      </c>
      <c r="D290" s="133">
        <v>18000</v>
      </c>
      <c r="E290" s="133">
        <v>18000</v>
      </c>
    </row>
    <row r="291" spans="1:5" ht="24">
      <c r="A291" s="131" t="s">
        <v>2605</v>
      </c>
      <c r="B291" s="131" t="s">
        <v>2604</v>
      </c>
      <c r="C291" s="132" t="s">
        <v>2606</v>
      </c>
      <c r="D291" s="133">
        <v>17000</v>
      </c>
      <c r="E291" s="133">
        <v>17000</v>
      </c>
    </row>
    <row r="292" spans="1:5" ht="24">
      <c r="A292" s="131" t="s">
        <v>2607</v>
      </c>
      <c r="B292" s="131" t="s">
        <v>1933</v>
      </c>
      <c r="C292" s="132" t="s">
        <v>2608</v>
      </c>
      <c r="D292" s="133">
        <v>18000</v>
      </c>
      <c r="E292" s="133">
        <v>18000</v>
      </c>
    </row>
    <row r="293" spans="1:5" ht="24">
      <c r="A293" s="131" t="s">
        <v>2609</v>
      </c>
      <c r="B293" s="131" t="s">
        <v>2128</v>
      </c>
      <c r="C293" s="132" t="s">
        <v>2610</v>
      </c>
      <c r="D293" s="133">
        <v>14000</v>
      </c>
      <c r="E293" s="133">
        <v>14000</v>
      </c>
    </row>
    <row r="294" spans="1:5" ht="24">
      <c r="A294" s="131" t="s">
        <v>2612</v>
      </c>
      <c r="B294" s="131" t="s">
        <v>2611</v>
      </c>
      <c r="C294" s="132" t="s">
        <v>2613</v>
      </c>
      <c r="D294" s="133">
        <v>15000</v>
      </c>
      <c r="E294" s="133">
        <v>10000</v>
      </c>
    </row>
    <row r="295" spans="1:5" ht="24">
      <c r="A295" s="131" t="s">
        <v>2615</v>
      </c>
      <c r="B295" s="131" t="s">
        <v>2614</v>
      </c>
      <c r="C295" s="132" t="s">
        <v>2616</v>
      </c>
      <c r="D295" s="133">
        <v>17000</v>
      </c>
      <c r="E295" s="133">
        <v>17000</v>
      </c>
    </row>
    <row r="296" spans="1:5" ht="24">
      <c r="A296" s="131" t="s">
        <v>2618</v>
      </c>
      <c r="B296" s="131" t="s">
        <v>2617</v>
      </c>
      <c r="C296" s="132" t="s">
        <v>2619</v>
      </c>
      <c r="D296" s="133">
        <v>15000</v>
      </c>
      <c r="E296" s="133">
        <v>15000</v>
      </c>
    </row>
    <row r="297" spans="1:5" ht="24">
      <c r="A297" s="131" t="s">
        <v>2621</v>
      </c>
      <c r="B297" s="131" t="s">
        <v>2620</v>
      </c>
      <c r="C297" s="132" t="s">
        <v>2622</v>
      </c>
      <c r="D297" s="133">
        <v>12000</v>
      </c>
      <c r="E297" s="133">
        <v>12000</v>
      </c>
    </row>
    <row r="298" spans="1:5" ht="24">
      <c r="A298" s="131" t="s">
        <v>2623</v>
      </c>
      <c r="B298" s="131" t="s">
        <v>1990</v>
      </c>
      <c r="C298" s="132" t="s">
        <v>2624</v>
      </c>
      <c r="D298" s="133">
        <v>35000</v>
      </c>
      <c r="E298" s="133">
        <v>35000</v>
      </c>
    </row>
    <row r="299" spans="1:5" ht="24">
      <c r="A299" s="131" t="s">
        <v>2625</v>
      </c>
      <c r="B299" s="131" t="s">
        <v>2138</v>
      </c>
      <c r="C299" s="132" t="s">
        <v>2626</v>
      </c>
      <c r="D299" s="133">
        <v>14000</v>
      </c>
      <c r="E299" s="133">
        <v>14000</v>
      </c>
    </row>
    <row r="300" spans="1:5" ht="24">
      <c r="A300" s="131" t="s">
        <v>2628</v>
      </c>
      <c r="B300" s="131" t="s">
        <v>2627</v>
      </c>
      <c r="C300" s="132" t="s">
        <v>2629</v>
      </c>
      <c r="D300" s="133">
        <v>10000</v>
      </c>
      <c r="E300" s="133">
        <v>10000</v>
      </c>
    </row>
    <row r="301" spans="1:5" ht="24">
      <c r="A301" s="131" t="s">
        <v>2630</v>
      </c>
      <c r="B301" s="131" t="s">
        <v>2484</v>
      </c>
      <c r="C301" s="132" t="s">
        <v>2631</v>
      </c>
      <c r="D301" s="133">
        <v>18000</v>
      </c>
      <c r="E301" s="133">
        <v>18000</v>
      </c>
    </row>
    <row r="302" spans="1:5" ht="24">
      <c r="A302" s="131" t="s">
        <v>2632</v>
      </c>
      <c r="B302" s="131" t="s">
        <v>1945</v>
      </c>
      <c r="C302" s="132" t="s">
        <v>2633</v>
      </c>
      <c r="D302" s="133">
        <v>25000</v>
      </c>
      <c r="E302" s="133">
        <v>25000</v>
      </c>
    </row>
    <row r="303" spans="1:5" ht="24">
      <c r="A303" s="131" t="s">
        <v>2635</v>
      </c>
      <c r="B303" s="131" t="s">
        <v>2634</v>
      </c>
      <c r="C303" s="132" t="s">
        <v>2636</v>
      </c>
      <c r="D303" s="133">
        <v>27000</v>
      </c>
      <c r="E303" s="133">
        <v>27000</v>
      </c>
    </row>
    <row r="304" spans="1:5" ht="33.75">
      <c r="A304" s="131" t="s">
        <v>2638</v>
      </c>
      <c r="B304" s="131" t="s">
        <v>2637</v>
      </c>
      <c r="C304" s="132" t="s">
        <v>2639</v>
      </c>
      <c r="D304" s="133">
        <v>16000</v>
      </c>
      <c r="E304" s="133">
        <v>16000</v>
      </c>
    </row>
    <row r="305" spans="1:5" ht="24">
      <c r="A305" s="131" t="s">
        <v>2640</v>
      </c>
      <c r="B305" s="131" t="s">
        <v>1951</v>
      </c>
      <c r="C305" s="132" t="s">
        <v>2641</v>
      </c>
      <c r="D305" s="133">
        <v>25000</v>
      </c>
      <c r="E305" s="133">
        <v>25000</v>
      </c>
    </row>
    <row r="306" spans="1:5" ht="24">
      <c r="A306" s="131" t="s">
        <v>2642</v>
      </c>
      <c r="B306" s="131" t="s">
        <v>1951</v>
      </c>
      <c r="C306" s="132" t="s">
        <v>2643</v>
      </c>
      <c r="D306" s="133">
        <v>25000</v>
      </c>
      <c r="E306" s="133">
        <v>25000</v>
      </c>
    </row>
    <row r="307" spans="1:5" ht="24">
      <c r="A307" s="131" t="s">
        <v>2645</v>
      </c>
      <c r="B307" s="131" t="s">
        <v>2644</v>
      </c>
      <c r="C307" s="132" t="s">
        <v>2646</v>
      </c>
      <c r="D307" s="133">
        <v>17000</v>
      </c>
      <c r="E307" s="133">
        <v>17000</v>
      </c>
    </row>
    <row r="308" spans="1:5" ht="24">
      <c r="A308" s="131" t="s">
        <v>2647</v>
      </c>
      <c r="B308" s="131" t="s">
        <v>23</v>
      </c>
      <c r="C308" s="132" t="s">
        <v>2648</v>
      </c>
      <c r="D308" s="133">
        <v>25000</v>
      </c>
      <c r="E308" s="133">
        <v>25000</v>
      </c>
    </row>
    <row r="309" spans="1:5" ht="24">
      <c r="A309" s="131" t="s">
        <v>2649</v>
      </c>
      <c r="B309" s="131" t="s">
        <v>2155</v>
      </c>
      <c r="C309" s="132" t="s">
        <v>2650</v>
      </c>
      <c r="D309" s="133">
        <v>25000</v>
      </c>
      <c r="E309" s="133">
        <v>25000</v>
      </c>
    </row>
    <row r="310" spans="1:5" ht="24">
      <c r="A310" s="131" t="s">
        <v>2652</v>
      </c>
      <c r="B310" s="131" t="s">
        <v>2651</v>
      </c>
      <c r="C310" s="132" t="s">
        <v>2653</v>
      </c>
      <c r="D310" s="133">
        <v>12000</v>
      </c>
      <c r="E310" s="133">
        <v>12000</v>
      </c>
    </row>
    <row r="311" spans="1:5" ht="24">
      <c r="A311" s="131" t="s">
        <v>2655</v>
      </c>
      <c r="B311" s="131" t="s">
        <v>2654</v>
      </c>
      <c r="C311" s="132" t="s">
        <v>2656</v>
      </c>
      <c r="D311" s="133">
        <v>36000</v>
      </c>
      <c r="E311" s="133">
        <v>36000</v>
      </c>
    </row>
    <row r="312" spans="1:5" ht="24">
      <c r="A312" s="131" t="s">
        <v>2658</v>
      </c>
      <c r="B312" s="131" t="s">
        <v>2657</v>
      </c>
      <c r="C312" s="132" t="s">
        <v>2659</v>
      </c>
      <c r="D312" s="133">
        <v>10000</v>
      </c>
      <c r="E312" s="133">
        <v>10000</v>
      </c>
    </row>
    <row r="313" spans="1:5" ht="24">
      <c r="A313" s="131" t="s">
        <v>2660</v>
      </c>
      <c r="B313" s="131" t="s">
        <v>1960</v>
      </c>
      <c r="C313" s="132" t="s">
        <v>2661</v>
      </c>
      <c r="D313" s="133">
        <v>36000</v>
      </c>
      <c r="E313" s="133">
        <v>36000</v>
      </c>
    </row>
    <row r="314" spans="1:5" ht="24">
      <c r="A314" s="131" t="s">
        <v>2662</v>
      </c>
      <c r="B314" s="131" t="s">
        <v>1978</v>
      </c>
      <c r="C314" s="132" t="s">
        <v>2663</v>
      </c>
      <c r="D314" s="133">
        <v>48000</v>
      </c>
      <c r="E314" s="133">
        <v>48000</v>
      </c>
    </row>
    <row r="315" spans="1:5" ht="24">
      <c r="A315" s="131" t="s">
        <v>2665</v>
      </c>
      <c r="B315" s="131" t="s">
        <v>2664</v>
      </c>
      <c r="C315" s="132" t="s">
        <v>2666</v>
      </c>
      <c r="D315" s="133">
        <v>38000</v>
      </c>
      <c r="E315" s="133">
        <v>38000</v>
      </c>
    </row>
    <row r="316" spans="1:5" ht="24">
      <c r="A316" s="131" t="s">
        <v>2667</v>
      </c>
      <c r="B316" s="131" t="s">
        <v>2497</v>
      </c>
      <c r="C316" s="132" t="s">
        <v>2668</v>
      </c>
      <c r="D316" s="133">
        <v>14000</v>
      </c>
      <c r="E316" s="133">
        <v>14000</v>
      </c>
    </row>
    <row r="317" spans="1:5" ht="24">
      <c r="A317" s="131" t="s">
        <v>2670</v>
      </c>
      <c r="B317" s="131" t="s">
        <v>2669</v>
      </c>
      <c r="C317" s="132" t="s">
        <v>2671</v>
      </c>
      <c r="D317" s="133">
        <v>25000</v>
      </c>
      <c r="E317" s="133">
        <v>25000</v>
      </c>
    </row>
    <row r="318" spans="1:5" ht="24">
      <c r="A318" s="131" t="s">
        <v>2673</v>
      </c>
      <c r="B318" s="131" t="s">
        <v>2672</v>
      </c>
      <c r="C318" s="132" t="s">
        <v>2629</v>
      </c>
      <c r="D318" s="133">
        <v>18000</v>
      </c>
      <c r="E318" s="133">
        <v>18000</v>
      </c>
    </row>
    <row r="319" spans="1:5" ht="24">
      <c r="A319" s="131" t="s">
        <v>2675</v>
      </c>
      <c r="B319" s="131" t="s">
        <v>2674</v>
      </c>
      <c r="C319" s="132" t="s">
        <v>2629</v>
      </c>
      <c r="D319" s="133">
        <v>25000</v>
      </c>
      <c r="E319" s="133">
        <v>25000</v>
      </c>
    </row>
    <row r="320" spans="1:5" ht="24">
      <c r="A320" s="131" t="s">
        <v>2676</v>
      </c>
      <c r="B320" s="131" t="s">
        <v>2001</v>
      </c>
      <c r="C320" s="132" t="s">
        <v>2677</v>
      </c>
      <c r="D320" s="133">
        <v>42000</v>
      </c>
      <c r="E320" s="133">
        <v>42000</v>
      </c>
    </row>
    <row r="321" spans="1:5" ht="24">
      <c r="A321" s="131" t="s">
        <v>2678</v>
      </c>
      <c r="B321" s="131" t="s">
        <v>2143</v>
      </c>
      <c r="C321" s="132" t="s">
        <v>2679</v>
      </c>
      <c r="D321" s="133">
        <v>17000</v>
      </c>
      <c r="E321" s="133">
        <v>17000</v>
      </c>
    </row>
    <row r="322" spans="1:5" ht="24">
      <c r="A322" s="131" t="s">
        <v>2680</v>
      </c>
      <c r="B322" s="131" t="s">
        <v>1975</v>
      </c>
      <c r="C322" s="132" t="s">
        <v>2681</v>
      </c>
      <c r="D322" s="133">
        <v>18000</v>
      </c>
      <c r="E322" s="133">
        <v>18000</v>
      </c>
    </row>
    <row r="323" spans="1:5" ht="24">
      <c r="A323" s="131" t="s">
        <v>2682</v>
      </c>
      <c r="B323" s="131" t="s">
        <v>1981</v>
      </c>
      <c r="C323" s="132" t="s">
        <v>2683</v>
      </c>
      <c r="D323" s="133">
        <v>17000</v>
      </c>
      <c r="E323" s="133">
        <v>17000</v>
      </c>
    </row>
    <row r="324" spans="1:5" ht="24">
      <c r="A324" s="131" t="s">
        <v>2684</v>
      </c>
      <c r="B324" s="131" t="s">
        <v>1984</v>
      </c>
      <c r="C324" s="132" t="s">
        <v>2685</v>
      </c>
      <c r="D324" s="133">
        <v>20000</v>
      </c>
      <c r="E324" s="133">
        <v>20000</v>
      </c>
    </row>
    <row r="325" spans="1:5" ht="24">
      <c r="A325" s="131" t="s">
        <v>2687</v>
      </c>
      <c r="B325" s="131" t="s">
        <v>2686</v>
      </c>
      <c r="C325" s="132" t="s">
        <v>2688</v>
      </c>
      <c r="D325" s="133">
        <v>16000</v>
      </c>
      <c r="E325" s="133">
        <v>16000</v>
      </c>
    </row>
    <row r="326" spans="1:5" ht="24">
      <c r="A326" s="131" t="s">
        <v>2690</v>
      </c>
      <c r="B326" s="131" t="s">
        <v>2689</v>
      </c>
      <c r="C326" s="132" t="s">
        <v>2691</v>
      </c>
      <c r="D326" s="133">
        <v>31000</v>
      </c>
      <c r="E326" s="133">
        <v>31000</v>
      </c>
    </row>
    <row r="327" spans="1:5" ht="24">
      <c r="A327" s="131" t="s">
        <v>2692</v>
      </c>
      <c r="B327" s="131" t="s">
        <v>2180</v>
      </c>
      <c r="C327" s="132" t="s">
        <v>2693</v>
      </c>
      <c r="D327" s="133">
        <v>14000</v>
      </c>
      <c r="E327" s="133">
        <v>14000</v>
      </c>
    </row>
    <row r="328" spans="1:5" ht="24">
      <c r="A328" s="131" t="s">
        <v>2694</v>
      </c>
      <c r="B328" s="131" t="s">
        <v>2397</v>
      </c>
      <c r="C328" s="132" t="s">
        <v>2695</v>
      </c>
      <c r="D328" s="133">
        <v>25000</v>
      </c>
      <c r="E328" s="133">
        <v>10000</v>
      </c>
    </row>
    <row r="329" spans="1:5" ht="24">
      <c r="A329" s="131" t="s">
        <v>2697</v>
      </c>
      <c r="B329" s="131" t="s">
        <v>2696</v>
      </c>
      <c r="C329" s="132" t="s">
        <v>2698</v>
      </c>
      <c r="D329" s="133">
        <v>12000</v>
      </c>
      <c r="E329" s="133">
        <v>12000</v>
      </c>
    </row>
    <row r="330" spans="1:5" ht="24">
      <c r="A330" s="131" t="s">
        <v>2699</v>
      </c>
      <c r="B330" s="131" t="s">
        <v>1972</v>
      </c>
      <c r="C330" s="132" t="s">
        <v>2700</v>
      </c>
      <c r="D330" s="133">
        <v>18000</v>
      </c>
      <c r="E330" s="133">
        <v>18000</v>
      </c>
    </row>
    <row r="331" spans="1:5" ht="24">
      <c r="A331" s="131" t="s">
        <v>2701</v>
      </c>
      <c r="B331" s="131" t="s">
        <v>1972</v>
      </c>
      <c r="C331" s="132" t="s">
        <v>2702</v>
      </c>
      <c r="D331" s="133">
        <v>16000</v>
      </c>
      <c r="E331" s="133">
        <v>16000</v>
      </c>
    </row>
    <row r="332" spans="1:5" ht="24">
      <c r="A332" s="131" t="s">
        <v>2703</v>
      </c>
      <c r="B332" s="131" t="s">
        <v>1972</v>
      </c>
      <c r="C332" s="132" t="s">
        <v>2702</v>
      </c>
      <c r="D332" s="133">
        <v>17000</v>
      </c>
      <c r="E332" s="133">
        <v>17000</v>
      </c>
    </row>
    <row r="333" spans="1:5" ht="24">
      <c r="A333" s="131" t="s">
        <v>2704</v>
      </c>
      <c r="B333" s="131" t="s">
        <v>2325</v>
      </c>
      <c r="C333" s="132" t="s">
        <v>2705</v>
      </c>
      <c r="D333" s="133">
        <v>29000</v>
      </c>
      <c r="E333" s="133">
        <v>29000</v>
      </c>
    </row>
    <row r="334" spans="1:5" ht="24">
      <c r="A334" s="131" t="s">
        <v>2707</v>
      </c>
      <c r="B334" s="131" t="s">
        <v>2706</v>
      </c>
      <c r="C334" s="132" t="s">
        <v>2708</v>
      </c>
      <c r="D334" s="133">
        <v>16000</v>
      </c>
      <c r="E334" s="133">
        <v>16000</v>
      </c>
    </row>
    <row r="335" spans="1:5" ht="24">
      <c r="A335" s="131" t="s">
        <v>2710</v>
      </c>
      <c r="B335" s="131" t="s">
        <v>2709</v>
      </c>
      <c r="C335" s="132" t="s">
        <v>2711</v>
      </c>
      <c r="D335" s="133">
        <v>12000</v>
      </c>
      <c r="E335" s="133">
        <v>12000</v>
      </c>
    </row>
    <row r="336" spans="1:5" ht="24">
      <c r="A336" s="131" t="s">
        <v>2712</v>
      </c>
      <c r="B336" s="131" t="s">
        <v>1998</v>
      </c>
      <c r="C336" s="132" t="s">
        <v>2713</v>
      </c>
      <c r="D336" s="133">
        <v>15000</v>
      </c>
      <c r="E336" s="133">
        <v>10000</v>
      </c>
    </row>
    <row r="337" spans="1:5" ht="24">
      <c r="A337" s="131" t="s">
        <v>2714</v>
      </c>
      <c r="B337" s="131" t="s">
        <v>2508</v>
      </c>
      <c r="C337" s="132" t="s">
        <v>2715</v>
      </c>
      <c r="D337" s="133">
        <v>16000</v>
      </c>
      <c r="E337" s="133">
        <v>16000</v>
      </c>
    </row>
    <row r="338" spans="1:5" ht="24">
      <c r="A338" s="131" t="s">
        <v>2716</v>
      </c>
      <c r="B338" s="131" t="s">
        <v>2234</v>
      </c>
      <c r="C338" s="132" t="s">
        <v>2717</v>
      </c>
      <c r="D338" s="133">
        <v>29000</v>
      </c>
      <c r="E338" s="133">
        <v>29000</v>
      </c>
    </row>
    <row r="339" spans="1:5" ht="24">
      <c r="A339" s="131" t="s">
        <v>2719</v>
      </c>
      <c r="B339" s="131" t="s">
        <v>2718</v>
      </c>
      <c r="C339" s="132" t="s">
        <v>2720</v>
      </c>
      <c r="D339" s="133">
        <v>18000</v>
      </c>
      <c r="E339" s="133">
        <v>18000</v>
      </c>
    </row>
    <row r="340" spans="1:5" ht="24">
      <c r="A340" s="131" t="s">
        <v>2722</v>
      </c>
      <c r="B340" s="131" t="s">
        <v>2721</v>
      </c>
      <c r="C340" s="132" t="s">
        <v>2723</v>
      </c>
      <c r="D340" s="133">
        <v>12000</v>
      </c>
      <c r="E340" s="133">
        <v>12000</v>
      </c>
    </row>
    <row r="341" spans="1:5" ht="24">
      <c r="A341" s="131" t="s">
        <v>2724</v>
      </c>
      <c r="B341" s="131" t="s">
        <v>2009</v>
      </c>
      <c r="C341" s="132" t="s">
        <v>2725</v>
      </c>
      <c r="D341" s="133">
        <v>22000</v>
      </c>
      <c r="E341" s="133">
        <v>22000</v>
      </c>
    </row>
    <row r="342" spans="1:5" ht="24">
      <c r="A342" s="131" t="s">
        <v>2726</v>
      </c>
      <c r="B342" s="131" t="s">
        <v>2410</v>
      </c>
      <c r="C342" s="132" t="s">
        <v>2727</v>
      </c>
      <c r="D342" s="133">
        <v>25000</v>
      </c>
      <c r="E342" s="133">
        <v>25000</v>
      </c>
    </row>
    <row r="343" spans="1:5" ht="24">
      <c r="A343" s="131" t="s">
        <v>2729</v>
      </c>
      <c r="B343" s="131" t="s">
        <v>2728</v>
      </c>
      <c r="C343" s="132" t="s">
        <v>2730</v>
      </c>
      <c r="D343" s="133">
        <v>36000</v>
      </c>
      <c r="E343" s="133">
        <v>36000</v>
      </c>
    </row>
    <row r="344" spans="1:5" ht="24">
      <c r="A344" s="131" t="s">
        <v>2731</v>
      </c>
      <c r="B344" s="131" t="s">
        <v>2009</v>
      </c>
      <c r="C344" s="132" t="s">
        <v>2732</v>
      </c>
      <c r="D344" s="133">
        <v>46000</v>
      </c>
      <c r="E344" s="133">
        <v>46000</v>
      </c>
    </row>
    <row r="345" spans="1:5" ht="24">
      <c r="A345" s="131" t="s">
        <v>2734</v>
      </c>
      <c r="B345" s="131" t="s">
        <v>2733</v>
      </c>
      <c r="C345" s="132" t="s">
        <v>2693</v>
      </c>
      <c r="D345" s="133">
        <v>40000</v>
      </c>
      <c r="E345" s="133">
        <v>40000</v>
      </c>
    </row>
    <row r="346" spans="1:5" ht="24">
      <c r="A346" s="131" t="s">
        <v>2735</v>
      </c>
      <c r="B346" s="131" t="s">
        <v>2131</v>
      </c>
      <c r="C346" s="132" t="s">
        <v>2736</v>
      </c>
      <c r="D346" s="133">
        <v>14000</v>
      </c>
      <c r="E346" s="133">
        <v>14000</v>
      </c>
    </row>
    <row r="347" spans="1:5" ht="24">
      <c r="A347" s="131" t="s">
        <v>2738</v>
      </c>
      <c r="B347" s="131" t="s">
        <v>2737</v>
      </c>
      <c r="C347" s="132" t="s">
        <v>2739</v>
      </c>
      <c r="D347" s="133">
        <v>20000</v>
      </c>
      <c r="E347" s="133">
        <v>20000</v>
      </c>
    </row>
    <row r="348" spans="1:5" ht="24">
      <c r="A348" s="131" t="s">
        <v>2741</v>
      </c>
      <c r="B348" s="131" t="s">
        <v>2740</v>
      </c>
      <c r="C348" s="132" t="s">
        <v>2742</v>
      </c>
      <c r="D348" s="133">
        <v>12000</v>
      </c>
      <c r="E348" s="133">
        <v>12000</v>
      </c>
    </row>
    <row r="349" spans="1:5" ht="24">
      <c r="A349" s="131" t="s">
        <v>2744</v>
      </c>
      <c r="B349" s="131" t="s">
        <v>2743</v>
      </c>
      <c r="C349" s="132" t="s">
        <v>2629</v>
      </c>
      <c r="D349" s="133">
        <v>16000</v>
      </c>
      <c r="E349" s="133">
        <v>16000</v>
      </c>
    </row>
    <row r="350" spans="1:5" ht="24">
      <c r="A350" s="131" t="s">
        <v>2746</v>
      </c>
      <c r="B350" s="131" t="s">
        <v>2745</v>
      </c>
      <c r="C350" s="132" t="s">
        <v>2747</v>
      </c>
      <c r="D350" s="133">
        <v>18000</v>
      </c>
      <c r="E350" s="133">
        <v>18000</v>
      </c>
    </row>
    <row r="351" spans="1:5" ht="24">
      <c r="A351" s="131" t="s">
        <v>2748</v>
      </c>
      <c r="B351" s="131" t="s">
        <v>2422</v>
      </c>
      <c r="C351" s="132" t="s">
        <v>2749</v>
      </c>
      <c r="D351" s="133">
        <v>25000</v>
      </c>
      <c r="E351" s="133">
        <v>25000</v>
      </c>
    </row>
    <row r="352" spans="1:5" ht="24">
      <c r="A352" s="131" t="s">
        <v>2751</v>
      </c>
      <c r="B352" s="131" t="s">
        <v>2750</v>
      </c>
      <c r="C352" s="132" t="s">
        <v>2752</v>
      </c>
      <c r="D352" s="133">
        <v>20000</v>
      </c>
      <c r="E352" s="133">
        <v>20000</v>
      </c>
    </row>
    <row r="353" spans="1:5" ht="24">
      <c r="A353" s="131" t="s">
        <v>2753</v>
      </c>
      <c r="B353" s="131" t="s">
        <v>2020</v>
      </c>
      <c r="C353" s="132" t="s">
        <v>2754</v>
      </c>
      <c r="D353" s="133">
        <v>31000</v>
      </c>
      <c r="E353" s="133">
        <v>31000</v>
      </c>
    </row>
    <row r="354" spans="1:5" ht="24">
      <c r="A354" s="131" t="s">
        <v>2755</v>
      </c>
      <c r="B354" s="131" t="s">
        <v>2417</v>
      </c>
      <c r="C354" s="132" t="s">
        <v>2756</v>
      </c>
      <c r="D354" s="133">
        <v>31000</v>
      </c>
      <c r="E354" s="133">
        <v>31000</v>
      </c>
    </row>
    <row r="355" spans="1:5" ht="24">
      <c r="A355" s="131" t="s">
        <v>2758</v>
      </c>
      <c r="B355" s="131" t="s">
        <v>2757</v>
      </c>
      <c r="C355" s="132" t="s">
        <v>2759</v>
      </c>
      <c r="D355" s="133">
        <v>20000</v>
      </c>
      <c r="E355" s="133">
        <v>20000</v>
      </c>
    </row>
    <row r="356" spans="1:5" ht="24">
      <c r="A356" s="131" t="s">
        <v>2761</v>
      </c>
      <c r="B356" s="131" t="s">
        <v>2760</v>
      </c>
      <c r="C356" s="132" t="s">
        <v>2762</v>
      </c>
      <c r="D356" s="133">
        <v>20000</v>
      </c>
      <c r="E356" s="133">
        <v>20000</v>
      </c>
    </row>
    <row r="357" spans="1:5" ht="24">
      <c r="A357" s="131" t="s">
        <v>2764</v>
      </c>
      <c r="B357" s="131" t="s">
        <v>2763</v>
      </c>
      <c r="C357" s="132" t="s">
        <v>2765</v>
      </c>
      <c r="D357" s="133">
        <v>10000</v>
      </c>
      <c r="E357" s="133">
        <v>10000</v>
      </c>
    </row>
    <row r="358" spans="1:5" ht="24">
      <c r="A358" s="131" t="s">
        <v>2766</v>
      </c>
      <c r="B358" s="131" t="s">
        <v>2225</v>
      </c>
      <c r="C358" s="132" t="s">
        <v>2767</v>
      </c>
      <c r="D358" s="133">
        <v>18000</v>
      </c>
      <c r="E358" s="133">
        <v>18000</v>
      </c>
    </row>
    <row r="359" spans="1:5" ht="24">
      <c r="A359" s="131" t="s">
        <v>2769</v>
      </c>
      <c r="B359" s="131" t="s">
        <v>2768</v>
      </c>
      <c r="C359" s="132" t="s">
        <v>2770</v>
      </c>
      <c r="D359" s="133">
        <v>16000</v>
      </c>
      <c r="E359" s="133">
        <v>16000</v>
      </c>
    </row>
    <row r="360" spans="1:5" ht="24">
      <c r="A360" s="131" t="s">
        <v>2771</v>
      </c>
      <c r="B360" s="131" t="s">
        <v>2026</v>
      </c>
      <c r="C360" s="132" t="s">
        <v>2426</v>
      </c>
      <c r="D360" s="133">
        <v>50000</v>
      </c>
      <c r="E360" s="133">
        <v>50000</v>
      </c>
    </row>
    <row r="361" spans="1:5" ht="24">
      <c r="A361" s="131" t="s">
        <v>2772</v>
      </c>
      <c r="B361" s="131" t="s">
        <v>2231</v>
      </c>
      <c r="C361" s="132" t="s">
        <v>2773</v>
      </c>
      <c r="D361" s="133">
        <v>22000</v>
      </c>
      <c r="E361" s="133">
        <v>22000</v>
      </c>
    </row>
    <row r="362" spans="1:5" ht="24">
      <c r="A362" s="131" t="s">
        <v>2774</v>
      </c>
      <c r="B362" s="131" t="s">
        <v>2523</v>
      </c>
      <c r="C362" s="132" t="s">
        <v>2775</v>
      </c>
      <c r="D362" s="133">
        <v>20000</v>
      </c>
      <c r="E362" s="133">
        <v>20000</v>
      </c>
    </row>
    <row r="363" spans="1:5" ht="24">
      <c r="A363" s="131" t="s">
        <v>2776</v>
      </c>
      <c r="B363" s="131" t="s">
        <v>2035</v>
      </c>
      <c r="C363" s="132" t="s">
        <v>2777</v>
      </c>
      <c r="D363" s="133">
        <v>16000</v>
      </c>
      <c r="E363" s="133">
        <v>16000</v>
      </c>
    </row>
    <row r="364" spans="1:5" ht="24">
      <c r="A364" s="131" t="s">
        <v>2779</v>
      </c>
      <c r="B364" s="131" t="s">
        <v>2778</v>
      </c>
      <c r="C364" s="132" t="s">
        <v>2780</v>
      </c>
      <c r="D364" s="133">
        <v>22000</v>
      </c>
      <c r="E364" s="133">
        <v>22000</v>
      </c>
    </row>
    <row r="365" spans="1:5" ht="24">
      <c r="A365" s="131" t="s">
        <v>2781</v>
      </c>
      <c r="B365" s="131" t="s">
        <v>2088</v>
      </c>
      <c r="C365" s="132" t="s">
        <v>2782</v>
      </c>
      <c r="D365" s="133">
        <v>33000</v>
      </c>
      <c r="E365" s="133">
        <v>33000</v>
      </c>
    </row>
    <row r="366" spans="1:5" ht="24">
      <c r="A366" s="131" t="s">
        <v>2783</v>
      </c>
      <c r="B366" s="131" t="s">
        <v>2214</v>
      </c>
      <c r="C366" s="132" t="s">
        <v>2784</v>
      </c>
      <c r="D366" s="133">
        <v>44000</v>
      </c>
      <c r="E366" s="133">
        <v>44000</v>
      </c>
    </row>
    <row r="367" spans="1:5" ht="24">
      <c r="A367" s="131" t="s">
        <v>2786</v>
      </c>
      <c r="B367" s="131" t="s">
        <v>2785</v>
      </c>
      <c r="C367" s="132" t="s">
        <v>2787</v>
      </c>
      <c r="D367" s="133">
        <v>15000</v>
      </c>
      <c r="E367" s="133">
        <v>15000</v>
      </c>
    </row>
    <row r="368" spans="1:5" ht="24">
      <c r="A368" s="131" t="s">
        <v>2788</v>
      </c>
      <c r="B368" s="131" t="s">
        <v>2044</v>
      </c>
      <c r="C368" s="132" t="s">
        <v>2789</v>
      </c>
      <c r="D368" s="133">
        <v>27000</v>
      </c>
      <c r="E368" s="133">
        <v>27000</v>
      </c>
    </row>
    <row r="369" spans="1:5" ht="24">
      <c r="A369" s="131" t="s">
        <v>2791</v>
      </c>
      <c r="B369" s="131" t="s">
        <v>2790</v>
      </c>
      <c r="C369" s="132" t="s">
        <v>2792</v>
      </c>
      <c r="D369" s="133">
        <v>14000</v>
      </c>
      <c r="E369" s="133">
        <v>14000</v>
      </c>
    </row>
    <row r="370" spans="1:5" ht="24">
      <c r="A370" s="131" t="s">
        <v>2794</v>
      </c>
      <c r="B370" s="131" t="s">
        <v>2793</v>
      </c>
      <c r="C370" s="132" t="s">
        <v>2795</v>
      </c>
      <c r="D370" s="133">
        <v>18000</v>
      </c>
      <c r="E370" s="133">
        <v>18000</v>
      </c>
    </row>
    <row r="371" spans="1:5" ht="24">
      <c r="A371" s="131" t="s">
        <v>2796</v>
      </c>
      <c r="B371" s="131" t="s">
        <v>2242</v>
      </c>
      <c r="C371" s="132" t="s">
        <v>2797</v>
      </c>
      <c r="D371" s="133">
        <v>18000</v>
      </c>
      <c r="E371" s="133">
        <v>18000</v>
      </c>
    </row>
    <row r="372" spans="1:5" ht="24">
      <c r="A372" s="131" t="s">
        <v>2799</v>
      </c>
      <c r="B372" s="131" t="s">
        <v>2798</v>
      </c>
      <c r="C372" s="132" t="s">
        <v>2800</v>
      </c>
      <c r="D372" s="133">
        <v>18000</v>
      </c>
      <c r="E372" s="133">
        <v>18000</v>
      </c>
    </row>
    <row r="373" spans="1:5" ht="24">
      <c r="A373" s="131" t="s">
        <v>2801</v>
      </c>
      <c r="B373" s="131" t="s">
        <v>2186</v>
      </c>
      <c r="C373" s="132" t="s">
        <v>2802</v>
      </c>
      <c r="D373" s="133">
        <v>25000</v>
      </c>
      <c r="E373" s="133">
        <v>25000</v>
      </c>
    </row>
    <row r="374" spans="1:5" ht="24">
      <c r="A374" s="131" t="s">
        <v>2804</v>
      </c>
      <c r="B374" s="131" t="s">
        <v>2803</v>
      </c>
      <c r="C374" s="132" t="s">
        <v>2805</v>
      </c>
      <c r="D374" s="133">
        <v>12000</v>
      </c>
      <c r="E374" s="133">
        <v>12000</v>
      </c>
    </row>
    <row r="375" spans="1:5" ht="24">
      <c r="A375" s="131" t="s">
        <v>2807</v>
      </c>
      <c r="B375" s="131" t="s">
        <v>2806</v>
      </c>
      <c r="C375" s="132" t="s">
        <v>2808</v>
      </c>
      <c r="D375" s="133">
        <v>12000</v>
      </c>
      <c r="E375" s="133">
        <v>12000</v>
      </c>
    </row>
    <row r="376" spans="1:5" ht="24">
      <c r="A376" s="131" t="s">
        <v>2809</v>
      </c>
      <c r="B376" s="131" t="s">
        <v>2439</v>
      </c>
      <c r="C376" s="132" t="s">
        <v>2810</v>
      </c>
      <c r="D376" s="133">
        <v>36000</v>
      </c>
      <c r="E376" s="133">
        <v>36000</v>
      </c>
    </row>
    <row r="377" spans="1:5" ht="24">
      <c r="A377" s="131" t="s">
        <v>2811</v>
      </c>
      <c r="B377" s="131" t="s">
        <v>2434</v>
      </c>
      <c r="C377" s="132" t="s">
        <v>2812</v>
      </c>
      <c r="D377" s="133">
        <v>17000</v>
      </c>
      <c r="E377" s="133">
        <v>17000</v>
      </c>
    </row>
    <row r="378" spans="1:5" ht="24">
      <c r="A378" s="131" t="s">
        <v>2813</v>
      </c>
      <c r="B378" s="131" t="s">
        <v>2064</v>
      </c>
      <c r="C378" s="132" t="s">
        <v>2814</v>
      </c>
      <c r="D378" s="133">
        <v>31000</v>
      </c>
      <c r="E378" s="133">
        <v>31000</v>
      </c>
    </row>
    <row r="379" spans="1:5" ht="24">
      <c r="A379" s="131" t="s">
        <v>2816</v>
      </c>
      <c r="B379" s="131" t="s">
        <v>2815</v>
      </c>
      <c r="C379" s="132" t="s">
        <v>2817</v>
      </c>
      <c r="D379" s="133">
        <v>11000</v>
      </c>
      <c r="E379" s="133">
        <v>11000</v>
      </c>
    </row>
    <row r="380" spans="1:5" ht="24">
      <c r="A380" s="131" t="s">
        <v>2819</v>
      </c>
      <c r="B380" s="131" t="s">
        <v>2818</v>
      </c>
      <c r="C380" s="132" t="s">
        <v>2820</v>
      </c>
      <c r="D380" s="133">
        <v>11000</v>
      </c>
      <c r="E380" s="133">
        <v>11000</v>
      </c>
    </row>
    <row r="381" spans="1:5" ht="24">
      <c r="A381" s="131" t="s">
        <v>2822</v>
      </c>
      <c r="B381" s="131" t="s">
        <v>2821</v>
      </c>
      <c r="C381" s="132" t="s">
        <v>2823</v>
      </c>
      <c r="D381" s="133">
        <v>11000</v>
      </c>
      <c r="E381" s="133">
        <v>11000</v>
      </c>
    </row>
    <row r="382" spans="1:5" ht="24">
      <c r="A382" s="131" t="s">
        <v>2824</v>
      </c>
      <c r="B382" s="131" t="s">
        <v>2254</v>
      </c>
      <c r="C382" s="132" t="s">
        <v>2823</v>
      </c>
      <c r="D382" s="133">
        <v>25000</v>
      </c>
      <c r="E382" s="133">
        <v>25000</v>
      </c>
    </row>
    <row r="383" spans="1:5" ht="21.6" customHeight="1">
      <c r="A383" s="187" t="s">
        <v>2825</v>
      </c>
      <c r="B383" s="188" t="s">
        <v>2825</v>
      </c>
      <c r="C383" s="189" t="s">
        <v>2069</v>
      </c>
      <c r="D383" s="112">
        <f>SUM(D267:D382)</f>
        <v>2490000</v>
      </c>
      <c r="E383" s="98">
        <f>SUM(E267:E382)</f>
        <v>2465000</v>
      </c>
    </row>
    <row r="384" spans="1:5" ht="24">
      <c r="A384" s="131" t="s">
        <v>2826</v>
      </c>
      <c r="B384" s="131" t="s">
        <v>2107</v>
      </c>
      <c r="C384" s="132" t="s">
        <v>2827</v>
      </c>
      <c r="D384" s="133">
        <v>25000</v>
      </c>
      <c r="E384" s="133">
        <v>25000</v>
      </c>
    </row>
    <row r="385" spans="1:5" ht="24">
      <c r="A385" s="131" t="s">
        <v>2829</v>
      </c>
      <c r="B385" s="131" t="s">
        <v>2828</v>
      </c>
      <c r="C385" s="132" t="s">
        <v>2830</v>
      </c>
      <c r="D385" s="133">
        <v>25000</v>
      </c>
      <c r="E385" s="133">
        <v>25000</v>
      </c>
    </row>
    <row r="386" spans="1:5" ht="24">
      <c r="A386" s="131" t="s">
        <v>2832</v>
      </c>
      <c r="B386" s="131" t="s">
        <v>2831</v>
      </c>
      <c r="C386" s="132" t="s">
        <v>2833</v>
      </c>
      <c r="D386" s="133">
        <v>25000</v>
      </c>
      <c r="E386" s="133">
        <v>25000</v>
      </c>
    </row>
    <row r="387" spans="1:5" ht="24">
      <c r="A387" s="131" t="s">
        <v>2834</v>
      </c>
      <c r="B387" s="131" t="s">
        <v>2167</v>
      </c>
      <c r="C387" s="132" t="s">
        <v>2835</v>
      </c>
      <c r="D387" s="133">
        <v>20000</v>
      </c>
      <c r="E387" s="133">
        <v>20000</v>
      </c>
    </row>
    <row r="388" spans="1:5" ht="24">
      <c r="A388" s="131" t="s">
        <v>2836</v>
      </c>
      <c r="B388" s="131" t="s">
        <v>2196</v>
      </c>
      <c r="C388" s="132" t="s">
        <v>2837</v>
      </c>
      <c r="D388" s="133">
        <v>20000</v>
      </c>
      <c r="E388" s="133">
        <v>20000</v>
      </c>
    </row>
    <row r="389" spans="1:5" ht="24">
      <c r="A389" s="131" t="s">
        <v>2839</v>
      </c>
      <c r="B389" s="131" t="s">
        <v>2838</v>
      </c>
      <c r="C389" s="132" t="s">
        <v>2840</v>
      </c>
      <c r="D389" s="133">
        <v>18000</v>
      </c>
      <c r="E389" s="133">
        <v>18000</v>
      </c>
    </row>
    <row r="390" spans="1:5" ht="21.6" customHeight="1">
      <c r="A390" s="187" t="s">
        <v>2841</v>
      </c>
      <c r="B390" s="188" t="s">
        <v>2841</v>
      </c>
      <c r="C390" s="189" t="s">
        <v>2069</v>
      </c>
      <c r="D390" s="112">
        <f>SUM(D384:D389)</f>
        <v>133000</v>
      </c>
      <c r="E390" s="98">
        <f>SUM(E384:E389)</f>
        <v>133000</v>
      </c>
    </row>
    <row r="391" spans="1:5">
      <c r="A391" s="134"/>
      <c r="B391" s="135"/>
      <c r="C391" s="136"/>
      <c r="D391" s="137"/>
      <c r="E391" s="138"/>
    </row>
    <row r="392" spans="1:5" ht="21.6" customHeight="1">
      <c r="A392" s="187" t="s">
        <v>2842</v>
      </c>
      <c r="B392" s="188"/>
      <c r="C392" s="189"/>
      <c r="D392" s="140">
        <f>SUM(D71,D143,D184,D225,D266,D383,D390)</f>
        <v>7116000</v>
      </c>
      <c r="E392" s="139">
        <f>SUM(E71,E143,E184,E225,E266,E383,E390)</f>
        <v>6881862</v>
      </c>
    </row>
  </sheetData>
  <mergeCells count="14">
    <mergeCell ref="A6:E6"/>
    <mergeCell ref="A1:E1"/>
    <mergeCell ref="A2:E2"/>
    <mergeCell ref="A3:E3"/>
    <mergeCell ref="A4:E4"/>
    <mergeCell ref="A5:E5"/>
    <mergeCell ref="A390:C390"/>
    <mergeCell ref="A392:C392"/>
    <mergeCell ref="A71:C71"/>
    <mergeCell ref="A143:C143"/>
    <mergeCell ref="A184:C184"/>
    <mergeCell ref="A225:C225"/>
    <mergeCell ref="A266:C266"/>
    <mergeCell ref="A383:C383"/>
  </mergeCells>
  <pageMargins left="0.70866141732283472" right="0.70866141732283472" top="0.78740157480314965" bottom="0.78740157480314965" header="0.31496062992125984" footer="0.31496062992125984"/>
  <pageSetup paperSize="9" firstPageNumber="8" orientation="portrait" useFirstPageNumber="1" r:id="rId1"/>
  <headerFooter>
    <oddFooter>&amp;C&amp;P&amp;Rkap. 48 oblast sportu a tělovýchovy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0"/>
  <sheetViews>
    <sheetView workbookViewId="0">
      <selection activeCell="C10" sqref="C10"/>
    </sheetView>
  </sheetViews>
  <sheetFormatPr defaultRowHeight="15"/>
  <cols>
    <col min="1" max="1" width="8.28515625" style="15" customWidth="1"/>
    <col min="2" max="2" width="22.140625" style="15" customWidth="1"/>
    <col min="3" max="3" width="26.28515625" style="15" customWidth="1"/>
    <col min="4" max="4" width="14.42578125" style="16" customWidth="1"/>
    <col min="5" max="5" width="14.42578125" style="21" customWidth="1"/>
  </cols>
  <sheetData>
    <row r="1" spans="1:5" s="28" customFormat="1" ht="21" customHeight="1">
      <c r="A1" s="184" t="s">
        <v>1868</v>
      </c>
      <c r="B1" s="184"/>
      <c r="C1" s="184"/>
      <c r="D1" s="184"/>
      <c r="E1" s="184"/>
    </row>
    <row r="2" spans="1:5" s="28" customFormat="1" ht="21" customHeight="1">
      <c r="A2" s="184" t="s">
        <v>975</v>
      </c>
      <c r="B2" s="184"/>
      <c r="C2" s="184"/>
      <c r="D2" s="184"/>
      <c r="E2" s="184"/>
    </row>
    <row r="3" spans="1:5" s="28" customFormat="1" ht="21" customHeight="1">
      <c r="A3" s="184" t="s">
        <v>1060</v>
      </c>
      <c r="B3" s="184"/>
      <c r="C3" s="184"/>
      <c r="D3" s="184"/>
      <c r="E3" s="184"/>
    </row>
    <row r="4" spans="1:5" s="28" customFormat="1" ht="21" customHeight="1">
      <c r="A4" s="184" t="s">
        <v>1113</v>
      </c>
      <c r="B4" s="184"/>
      <c r="C4" s="184"/>
      <c r="D4" s="184"/>
      <c r="E4" s="184"/>
    </row>
    <row r="5" spans="1:5" s="28" customFormat="1" ht="21" customHeight="1">
      <c r="A5" s="184" t="s">
        <v>1183</v>
      </c>
      <c r="B5" s="184"/>
      <c r="C5" s="184"/>
      <c r="D5" s="184"/>
      <c r="E5" s="184"/>
    </row>
    <row r="6" spans="1:5" s="28" customFormat="1" ht="21" customHeight="1">
      <c r="A6" s="184" t="s">
        <v>1214</v>
      </c>
      <c r="B6" s="184"/>
      <c r="C6" s="184"/>
      <c r="D6" s="184"/>
      <c r="E6" s="184"/>
    </row>
    <row r="7" spans="1:5" s="28" customFormat="1" ht="21" customHeight="1">
      <c r="A7" s="184" t="s">
        <v>1232</v>
      </c>
      <c r="B7" s="184"/>
      <c r="C7" s="184"/>
      <c r="D7" s="184"/>
      <c r="E7" s="184"/>
    </row>
    <row r="8" spans="1:5" s="28" customFormat="1" ht="32.25" customHeight="1">
      <c r="A8" s="184" t="s">
        <v>1291</v>
      </c>
      <c r="B8" s="194"/>
      <c r="C8" s="194"/>
      <c r="D8" s="194"/>
      <c r="E8" s="194"/>
    </row>
    <row r="10" spans="1:5" ht="27.6" customHeight="1">
      <c r="A10" s="71" t="s">
        <v>21</v>
      </c>
      <c r="B10" s="71" t="s">
        <v>1867</v>
      </c>
      <c r="C10" s="71" t="s">
        <v>22</v>
      </c>
      <c r="D10" s="71" t="s">
        <v>1486</v>
      </c>
      <c r="E10" s="71" t="s">
        <v>1485</v>
      </c>
    </row>
    <row r="11" spans="1:5" s="24" customFormat="1" ht="24">
      <c r="A11" s="25" t="s">
        <v>877</v>
      </c>
      <c r="B11" s="25" t="s">
        <v>878</v>
      </c>
      <c r="C11" s="25" t="s">
        <v>1503</v>
      </c>
      <c r="D11" s="107">
        <v>42000</v>
      </c>
      <c r="E11" s="107">
        <v>42000</v>
      </c>
    </row>
    <row r="12" spans="1:5" s="24" customFormat="1" ht="24">
      <c r="A12" s="25" t="s">
        <v>879</v>
      </c>
      <c r="B12" s="25" t="s">
        <v>880</v>
      </c>
      <c r="C12" s="25" t="s">
        <v>881</v>
      </c>
      <c r="D12" s="107">
        <v>40000</v>
      </c>
      <c r="E12" s="107">
        <v>40000</v>
      </c>
    </row>
    <row r="13" spans="1:5" s="24" customFormat="1" ht="24">
      <c r="A13" s="25" t="s">
        <v>882</v>
      </c>
      <c r="B13" s="25" t="s">
        <v>883</v>
      </c>
      <c r="C13" s="25" t="s">
        <v>884</v>
      </c>
      <c r="D13" s="107">
        <v>30000</v>
      </c>
      <c r="E13" s="107">
        <v>30000</v>
      </c>
    </row>
    <row r="14" spans="1:5" s="24" customFormat="1" ht="24">
      <c r="A14" s="25" t="s">
        <v>885</v>
      </c>
      <c r="B14" s="25" t="s">
        <v>886</v>
      </c>
      <c r="C14" s="25" t="s">
        <v>887</v>
      </c>
      <c r="D14" s="107">
        <v>40000</v>
      </c>
      <c r="E14" s="107">
        <v>40000</v>
      </c>
    </row>
    <row r="15" spans="1:5" s="24" customFormat="1" ht="24">
      <c r="A15" s="25" t="s">
        <v>888</v>
      </c>
      <c r="B15" s="25" t="s">
        <v>889</v>
      </c>
      <c r="C15" s="25" t="s">
        <v>890</v>
      </c>
      <c r="D15" s="107">
        <v>26000</v>
      </c>
      <c r="E15" s="107">
        <v>26000</v>
      </c>
    </row>
    <row r="16" spans="1:5" s="24" customFormat="1" ht="36">
      <c r="A16" s="25" t="s">
        <v>891</v>
      </c>
      <c r="B16" s="25" t="s">
        <v>892</v>
      </c>
      <c r="C16" s="25" t="s">
        <v>893</v>
      </c>
      <c r="D16" s="107">
        <v>40000</v>
      </c>
      <c r="E16" s="107">
        <v>40000</v>
      </c>
    </row>
    <row r="17" spans="1:10" s="24" customFormat="1" ht="36">
      <c r="A17" s="25" t="s">
        <v>894</v>
      </c>
      <c r="B17" s="25" t="s">
        <v>895</v>
      </c>
      <c r="C17" s="25" t="s">
        <v>896</v>
      </c>
      <c r="D17" s="107">
        <v>20000</v>
      </c>
      <c r="E17" s="107">
        <v>20000</v>
      </c>
      <c r="J17" s="24" t="s">
        <v>1309</v>
      </c>
    </row>
    <row r="18" spans="1:10" s="24" customFormat="1" ht="36">
      <c r="A18" s="25" t="s">
        <v>897</v>
      </c>
      <c r="B18" s="25" t="s">
        <v>898</v>
      </c>
      <c r="C18" s="25" t="s">
        <v>899</v>
      </c>
      <c r="D18" s="107">
        <v>13000</v>
      </c>
      <c r="E18" s="107">
        <v>13000</v>
      </c>
    </row>
    <row r="19" spans="1:10" s="24" customFormat="1" ht="36">
      <c r="A19" s="25" t="s">
        <v>900</v>
      </c>
      <c r="B19" s="25" t="s">
        <v>901</v>
      </c>
      <c r="C19" s="25" t="s">
        <v>902</v>
      </c>
      <c r="D19" s="107">
        <v>26000</v>
      </c>
      <c r="E19" s="107">
        <v>26000</v>
      </c>
    </row>
    <row r="20" spans="1:10" s="24" customFormat="1" ht="24">
      <c r="A20" s="25" t="s">
        <v>903</v>
      </c>
      <c r="B20" s="25" t="s">
        <v>904</v>
      </c>
      <c r="C20" s="25" t="s">
        <v>905</v>
      </c>
      <c r="D20" s="107">
        <v>26000</v>
      </c>
      <c r="E20" s="107">
        <v>26000</v>
      </c>
    </row>
    <row r="21" spans="1:10" s="24" customFormat="1" ht="36">
      <c r="A21" s="25" t="s">
        <v>906</v>
      </c>
      <c r="B21" s="25" t="s">
        <v>907</v>
      </c>
      <c r="C21" s="25" t="s">
        <v>908</v>
      </c>
      <c r="D21" s="107">
        <v>45000</v>
      </c>
      <c r="E21" s="107">
        <v>45000</v>
      </c>
    </row>
    <row r="22" spans="1:10" s="24" customFormat="1" ht="24">
      <c r="A22" s="25" t="s">
        <v>909</v>
      </c>
      <c r="B22" s="25" t="s">
        <v>910</v>
      </c>
      <c r="C22" s="25" t="s">
        <v>911</v>
      </c>
      <c r="D22" s="107">
        <v>13000</v>
      </c>
      <c r="E22" s="107">
        <v>13000</v>
      </c>
    </row>
    <row r="23" spans="1:10" s="24" customFormat="1" ht="24">
      <c r="A23" s="25" t="s">
        <v>912</v>
      </c>
      <c r="B23" s="25" t="s">
        <v>913</v>
      </c>
      <c r="C23" s="25" t="s">
        <v>914</v>
      </c>
      <c r="D23" s="107">
        <v>26000</v>
      </c>
      <c r="E23" s="107">
        <v>26000</v>
      </c>
    </row>
    <row r="24" spans="1:10" s="24" customFormat="1" ht="24">
      <c r="A24" s="25" t="s">
        <v>915</v>
      </c>
      <c r="B24" s="25" t="s">
        <v>916</v>
      </c>
      <c r="C24" s="25" t="s">
        <v>917</v>
      </c>
      <c r="D24" s="107">
        <v>13000</v>
      </c>
      <c r="E24" s="107">
        <v>13000</v>
      </c>
    </row>
    <row r="25" spans="1:10" s="24" customFormat="1" ht="36">
      <c r="A25" s="25" t="s">
        <v>918</v>
      </c>
      <c r="B25" s="25" t="s">
        <v>919</v>
      </c>
      <c r="C25" s="25" t="s">
        <v>920</v>
      </c>
      <c r="D25" s="107">
        <v>17000</v>
      </c>
      <c r="E25" s="107">
        <v>17000</v>
      </c>
    </row>
    <row r="26" spans="1:10" s="24" customFormat="1" ht="36">
      <c r="A26" s="25" t="s">
        <v>921</v>
      </c>
      <c r="B26" s="25" t="s">
        <v>922</v>
      </c>
      <c r="C26" s="25" t="s">
        <v>923</v>
      </c>
      <c r="D26" s="107">
        <v>30000</v>
      </c>
      <c r="E26" s="107">
        <v>30000</v>
      </c>
    </row>
    <row r="27" spans="1:10" s="24" customFormat="1" ht="36">
      <c r="A27" s="25" t="s">
        <v>924</v>
      </c>
      <c r="B27" s="25" t="s">
        <v>925</v>
      </c>
      <c r="C27" s="25" t="s">
        <v>926</v>
      </c>
      <c r="D27" s="107">
        <v>35000</v>
      </c>
      <c r="E27" s="107">
        <v>35000</v>
      </c>
    </row>
    <row r="28" spans="1:10" s="24" customFormat="1" ht="24">
      <c r="A28" s="25" t="s">
        <v>927</v>
      </c>
      <c r="B28" s="25" t="s">
        <v>928</v>
      </c>
      <c r="C28" s="25" t="s">
        <v>929</v>
      </c>
      <c r="D28" s="107">
        <v>35000</v>
      </c>
      <c r="E28" s="107">
        <v>35000</v>
      </c>
    </row>
    <row r="29" spans="1:10" s="24" customFormat="1" ht="24">
      <c r="A29" s="25" t="s">
        <v>930</v>
      </c>
      <c r="B29" s="25" t="s">
        <v>931</v>
      </c>
      <c r="C29" s="25" t="s">
        <v>932</v>
      </c>
      <c r="D29" s="107">
        <v>35000</v>
      </c>
      <c r="E29" s="107">
        <v>35000</v>
      </c>
    </row>
    <row r="30" spans="1:10" s="24" customFormat="1" ht="48">
      <c r="A30" s="25" t="s">
        <v>933</v>
      </c>
      <c r="B30" s="25" t="s">
        <v>934</v>
      </c>
      <c r="C30" s="25" t="s">
        <v>935</v>
      </c>
      <c r="D30" s="107">
        <v>26000</v>
      </c>
      <c r="E30" s="107">
        <v>26000</v>
      </c>
    </row>
    <row r="31" spans="1:10" s="24" customFormat="1" ht="24">
      <c r="A31" s="25" t="s">
        <v>936</v>
      </c>
      <c r="B31" s="25" t="s">
        <v>937</v>
      </c>
      <c r="C31" s="25" t="s">
        <v>938</v>
      </c>
      <c r="D31" s="107">
        <v>40000</v>
      </c>
      <c r="E31" s="107">
        <v>40000</v>
      </c>
    </row>
    <row r="32" spans="1:10" s="24" customFormat="1" ht="36">
      <c r="A32" s="25" t="s">
        <v>939</v>
      </c>
      <c r="B32" s="25" t="s">
        <v>940</v>
      </c>
      <c r="C32" s="25" t="s">
        <v>941</v>
      </c>
      <c r="D32" s="107">
        <v>27000</v>
      </c>
      <c r="E32" s="107">
        <v>27000</v>
      </c>
    </row>
    <row r="33" spans="1:5" s="24" customFormat="1" ht="24">
      <c r="A33" s="25" t="s">
        <v>942</v>
      </c>
      <c r="B33" s="25" t="s">
        <v>943</v>
      </c>
      <c r="C33" s="25" t="s">
        <v>944</v>
      </c>
      <c r="D33" s="107">
        <v>11000</v>
      </c>
      <c r="E33" s="107">
        <v>11000</v>
      </c>
    </row>
    <row r="34" spans="1:5" s="24" customFormat="1" ht="36">
      <c r="A34" s="25" t="s">
        <v>945</v>
      </c>
      <c r="B34" s="25" t="s">
        <v>946</v>
      </c>
      <c r="C34" s="25" t="s">
        <v>947</v>
      </c>
      <c r="D34" s="107">
        <v>35000</v>
      </c>
      <c r="E34" s="107">
        <v>35000</v>
      </c>
    </row>
    <row r="35" spans="1:5" s="24" customFormat="1" ht="36">
      <c r="A35" s="25" t="s">
        <v>948</v>
      </c>
      <c r="B35" s="25" t="s">
        <v>949</v>
      </c>
      <c r="C35" s="25" t="s">
        <v>950</v>
      </c>
      <c r="D35" s="107">
        <v>17000</v>
      </c>
      <c r="E35" s="107">
        <v>17000</v>
      </c>
    </row>
    <row r="36" spans="1:5" s="24" customFormat="1" ht="36">
      <c r="A36" s="25" t="s">
        <v>951</v>
      </c>
      <c r="B36" s="25" t="s">
        <v>952</v>
      </c>
      <c r="C36" s="25" t="s">
        <v>953</v>
      </c>
      <c r="D36" s="107">
        <v>10000</v>
      </c>
      <c r="E36" s="107">
        <v>10000</v>
      </c>
    </row>
    <row r="37" spans="1:5" s="24" customFormat="1" ht="24">
      <c r="A37" s="25" t="s">
        <v>954</v>
      </c>
      <c r="B37" s="25" t="s">
        <v>955</v>
      </c>
      <c r="C37" s="25" t="s">
        <v>956</v>
      </c>
      <c r="D37" s="107">
        <v>35000</v>
      </c>
      <c r="E37" s="107">
        <v>35000</v>
      </c>
    </row>
    <row r="38" spans="1:5" s="24" customFormat="1" ht="24">
      <c r="A38" s="25" t="s">
        <v>957</v>
      </c>
      <c r="B38" s="25" t="s">
        <v>958</v>
      </c>
      <c r="C38" s="25" t="s">
        <v>959</v>
      </c>
      <c r="D38" s="107">
        <v>33000</v>
      </c>
      <c r="E38" s="107">
        <v>33000</v>
      </c>
    </row>
    <row r="39" spans="1:5" s="24" customFormat="1" ht="24">
      <c r="A39" s="25" t="s">
        <v>960</v>
      </c>
      <c r="B39" s="25" t="s">
        <v>961</v>
      </c>
      <c r="C39" s="25" t="s">
        <v>962</v>
      </c>
      <c r="D39" s="107">
        <v>26000</v>
      </c>
      <c r="E39" s="107">
        <v>26000</v>
      </c>
    </row>
    <row r="40" spans="1:5" s="24" customFormat="1" ht="24">
      <c r="A40" s="25" t="s">
        <v>963</v>
      </c>
      <c r="B40" s="25" t="s">
        <v>964</v>
      </c>
      <c r="C40" s="25" t="s">
        <v>965</v>
      </c>
      <c r="D40" s="107">
        <v>40000</v>
      </c>
      <c r="E40" s="107">
        <v>40000</v>
      </c>
    </row>
    <row r="41" spans="1:5" s="24" customFormat="1" ht="24">
      <c r="A41" s="25" t="s">
        <v>966</v>
      </c>
      <c r="B41" s="25" t="s">
        <v>967</v>
      </c>
      <c r="C41" s="25" t="s">
        <v>968</v>
      </c>
      <c r="D41" s="107">
        <v>37000</v>
      </c>
      <c r="E41" s="107">
        <v>37000</v>
      </c>
    </row>
    <row r="42" spans="1:5" s="24" customFormat="1" ht="36">
      <c r="A42" s="25" t="s">
        <v>969</v>
      </c>
      <c r="B42" s="25" t="s">
        <v>970</v>
      </c>
      <c r="C42" s="25" t="s">
        <v>971</v>
      </c>
      <c r="D42" s="107">
        <v>26000</v>
      </c>
      <c r="E42" s="107">
        <v>26000</v>
      </c>
    </row>
    <row r="43" spans="1:5" s="24" customFormat="1" ht="24">
      <c r="A43" s="25" t="s">
        <v>972</v>
      </c>
      <c r="B43" s="25" t="s">
        <v>973</v>
      </c>
      <c r="C43" s="25" t="s">
        <v>974</v>
      </c>
      <c r="D43" s="107">
        <v>30000</v>
      </c>
      <c r="E43" s="107">
        <v>30000</v>
      </c>
    </row>
    <row r="44" spans="1:5" ht="24" customHeight="1">
      <c r="A44" s="195" t="s">
        <v>1484</v>
      </c>
      <c r="B44" s="195"/>
      <c r="C44" s="195"/>
      <c r="D44" s="26">
        <f>SUM(D11:D43)</f>
        <v>945000</v>
      </c>
      <c r="E44" s="26">
        <f>SUM(E11:E43)</f>
        <v>945000</v>
      </c>
    </row>
    <row r="45" spans="1:5" s="24" customFormat="1" ht="36">
      <c r="A45" s="25" t="s">
        <v>976</v>
      </c>
      <c r="B45" s="25" t="s">
        <v>977</v>
      </c>
      <c r="C45" s="25" t="s">
        <v>978</v>
      </c>
      <c r="D45" s="123">
        <v>22000</v>
      </c>
      <c r="E45" s="123">
        <v>22000</v>
      </c>
    </row>
    <row r="46" spans="1:5" s="24" customFormat="1" ht="24">
      <c r="A46" s="25" t="s">
        <v>979</v>
      </c>
      <c r="B46" s="25" t="s">
        <v>980</v>
      </c>
      <c r="C46" s="25" t="s">
        <v>981</v>
      </c>
      <c r="D46" s="123">
        <v>10000</v>
      </c>
      <c r="E46" s="123">
        <v>10000</v>
      </c>
    </row>
    <row r="47" spans="1:5" s="24" customFormat="1" ht="24">
      <c r="A47" s="25" t="s">
        <v>982</v>
      </c>
      <c r="B47" s="25" t="s">
        <v>983</v>
      </c>
      <c r="C47" s="25" t="s">
        <v>984</v>
      </c>
      <c r="D47" s="123">
        <v>24000</v>
      </c>
      <c r="E47" s="123">
        <v>24000</v>
      </c>
    </row>
    <row r="48" spans="1:5" s="24" customFormat="1" ht="36">
      <c r="A48" s="25" t="s">
        <v>985</v>
      </c>
      <c r="B48" s="25" t="s">
        <v>986</v>
      </c>
      <c r="C48" s="25" t="s">
        <v>987</v>
      </c>
      <c r="D48" s="123">
        <v>24000</v>
      </c>
      <c r="E48" s="123">
        <v>24000</v>
      </c>
    </row>
    <row r="49" spans="1:5" s="24" customFormat="1" ht="24">
      <c r="A49" s="25" t="s">
        <v>988</v>
      </c>
      <c r="B49" s="25" t="s">
        <v>989</v>
      </c>
      <c r="C49" s="25" t="s">
        <v>990</v>
      </c>
      <c r="D49" s="123">
        <v>18000</v>
      </c>
      <c r="E49" s="123">
        <v>0</v>
      </c>
    </row>
    <row r="50" spans="1:5" s="24" customFormat="1" ht="48">
      <c r="A50" s="25" t="s">
        <v>991</v>
      </c>
      <c r="B50" s="25" t="s">
        <v>992</v>
      </c>
      <c r="C50" s="25" t="s">
        <v>993</v>
      </c>
      <c r="D50" s="123">
        <v>18000</v>
      </c>
      <c r="E50" s="123">
        <v>18000</v>
      </c>
    </row>
    <row r="51" spans="1:5" s="24" customFormat="1" ht="24">
      <c r="A51" s="25" t="s">
        <v>994</v>
      </c>
      <c r="B51" s="25" t="s">
        <v>995</v>
      </c>
      <c r="C51" s="25" t="s">
        <v>996</v>
      </c>
      <c r="D51" s="123">
        <v>10000</v>
      </c>
      <c r="E51" s="123">
        <v>10000</v>
      </c>
    </row>
    <row r="52" spans="1:5" s="24" customFormat="1" ht="24">
      <c r="A52" s="25" t="s">
        <v>997</v>
      </c>
      <c r="B52" s="25" t="s">
        <v>998</v>
      </c>
      <c r="C52" s="25" t="s">
        <v>999</v>
      </c>
      <c r="D52" s="123">
        <v>15000</v>
      </c>
      <c r="E52" s="123">
        <v>15000</v>
      </c>
    </row>
    <row r="53" spans="1:5" s="24" customFormat="1" ht="24">
      <c r="A53" s="25" t="s">
        <v>1000</v>
      </c>
      <c r="B53" s="25" t="s">
        <v>1001</v>
      </c>
      <c r="C53" s="25" t="s">
        <v>1002</v>
      </c>
      <c r="D53" s="123">
        <v>10000</v>
      </c>
      <c r="E53" s="123">
        <v>10000</v>
      </c>
    </row>
    <row r="54" spans="1:5" s="24" customFormat="1" ht="36">
      <c r="A54" s="25" t="s">
        <v>1003</v>
      </c>
      <c r="B54" s="25" t="s">
        <v>1004</v>
      </c>
      <c r="C54" s="25" t="s">
        <v>1005</v>
      </c>
      <c r="D54" s="123">
        <v>10000</v>
      </c>
      <c r="E54" s="123">
        <v>10000</v>
      </c>
    </row>
    <row r="55" spans="1:5" s="24" customFormat="1" ht="36">
      <c r="A55" s="25" t="s">
        <v>1006</v>
      </c>
      <c r="B55" s="25" t="s">
        <v>1007</v>
      </c>
      <c r="C55" s="25" t="s">
        <v>1008</v>
      </c>
      <c r="D55" s="123">
        <v>10000</v>
      </c>
      <c r="E55" s="123">
        <v>10000</v>
      </c>
    </row>
    <row r="56" spans="1:5" s="24" customFormat="1" ht="24">
      <c r="A56" s="25" t="s">
        <v>1009</v>
      </c>
      <c r="B56" s="25" t="s">
        <v>1010</v>
      </c>
      <c r="C56" s="25" t="s">
        <v>1011</v>
      </c>
      <c r="D56" s="123">
        <v>27000</v>
      </c>
      <c r="E56" s="123">
        <v>27000</v>
      </c>
    </row>
    <row r="57" spans="1:5" s="24" customFormat="1" ht="36">
      <c r="A57" s="25" t="s">
        <v>1012</v>
      </c>
      <c r="B57" s="25" t="s">
        <v>1013</v>
      </c>
      <c r="C57" s="25" t="s">
        <v>1014</v>
      </c>
      <c r="D57" s="123">
        <v>10000</v>
      </c>
      <c r="E57" s="123">
        <v>10000</v>
      </c>
    </row>
    <row r="58" spans="1:5" s="24" customFormat="1" ht="24">
      <c r="A58" s="25" t="s">
        <v>1015</v>
      </c>
      <c r="B58" s="25" t="s">
        <v>1016</v>
      </c>
      <c r="C58" s="25" t="s">
        <v>1017</v>
      </c>
      <c r="D58" s="123">
        <v>10000</v>
      </c>
      <c r="E58" s="123">
        <v>10000</v>
      </c>
    </row>
    <row r="59" spans="1:5" s="24" customFormat="1" ht="24">
      <c r="A59" s="25" t="s">
        <v>1018</v>
      </c>
      <c r="B59" s="25" t="s">
        <v>1019</v>
      </c>
      <c r="C59" s="25" t="s">
        <v>1020</v>
      </c>
      <c r="D59" s="123">
        <v>22000</v>
      </c>
      <c r="E59" s="123">
        <v>22000</v>
      </c>
    </row>
    <row r="60" spans="1:5" s="24" customFormat="1" ht="36">
      <c r="A60" s="25" t="s">
        <v>1021</v>
      </c>
      <c r="B60" s="25" t="s">
        <v>1022</v>
      </c>
      <c r="C60" s="25" t="s">
        <v>1023</v>
      </c>
      <c r="D60" s="123">
        <v>12000</v>
      </c>
      <c r="E60" s="123">
        <v>12000</v>
      </c>
    </row>
    <row r="61" spans="1:5" s="24" customFormat="1" ht="24">
      <c r="A61" s="25" t="s">
        <v>1024</v>
      </c>
      <c r="B61" s="25" t="s">
        <v>1025</v>
      </c>
      <c r="C61" s="25" t="s">
        <v>1026</v>
      </c>
      <c r="D61" s="123">
        <v>22000</v>
      </c>
      <c r="E61" s="123">
        <v>22000</v>
      </c>
    </row>
    <row r="62" spans="1:5" s="24" customFormat="1" ht="24">
      <c r="A62" s="25" t="s">
        <v>1027</v>
      </c>
      <c r="B62" s="25" t="s">
        <v>1028</v>
      </c>
      <c r="C62" s="25" t="s">
        <v>1029</v>
      </c>
      <c r="D62" s="123">
        <v>15000</v>
      </c>
      <c r="E62" s="123">
        <v>15000</v>
      </c>
    </row>
    <row r="63" spans="1:5" s="24" customFormat="1" ht="24">
      <c r="A63" s="25" t="s">
        <v>1030</v>
      </c>
      <c r="B63" s="25" t="s">
        <v>1031</v>
      </c>
      <c r="C63" s="25" t="s">
        <v>1032</v>
      </c>
      <c r="D63" s="123">
        <v>15000</v>
      </c>
      <c r="E63" s="123">
        <v>15000</v>
      </c>
    </row>
    <row r="64" spans="1:5" s="24" customFormat="1" ht="36">
      <c r="A64" s="25" t="s">
        <v>1033</v>
      </c>
      <c r="B64" s="25" t="s">
        <v>1034</v>
      </c>
      <c r="C64" s="25" t="s">
        <v>1035</v>
      </c>
      <c r="D64" s="123">
        <v>10000</v>
      </c>
      <c r="E64" s="123">
        <v>10000</v>
      </c>
    </row>
    <row r="65" spans="1:5" s="24" customFormat="1" ht="36">
      <c r="A65" s="25" t="s">
        <v>1036</v>
      </c>
      <c r="B65" s="25" t="s">
        <v>1037</v>
      </c>
      <c r="C65" s="25" t="s">
        <v>1038</v>
      </c>
      <c r="D65" s="123">
        <v>10000</v>
      </c>
      <c r="E65" s="123">
        <f>D65-946</f>
        <v>9054</v>
      </c>
    </row>
    <row r="66" spans="1:5" s="24" customFormat="1" ht="24">
      <c r="A66" s="25" t="s">
        <v>1039</v>
      </c>
      <c r="B66" s="25" t="s">
        <v>1040</v>
      </c>
      <c r="C66" s="25" t="s">
        <v>1041</v>
      </c>
      <c r="D66" s="123">
        <v>27000</v>
      </c>
      <c r="E66" s="123">
        <v>27000</v>
      </c>
    </row>
    <row r="67" spans="1:5" s="24" customFormat="1" ht="24">
      <c r="A67" s="25" t="s">
        <v>1042</v>
      </c>
      <c r="B67" s="25" t="s">
        <v>1043</v>
      </c>
      <c r="C67" s="25" t="s">
        <v>1044</v>
      </c>
      <c r="D67" s="123">
        <v>12000</v>
      </c>
      <c r="E67" s="123">
        <v>12000</v>
      </c>
    </row>
    <row r="68" spans="1:5" s="24" customFormat="1" ht="24">
      <c r="A68" s="25" t="s">
        <v>1045</v>
      </c>
      <c r="B68" s="25" t="s">
        <v>1046</v>
      </c>
      <c r="C68" s="25" t="s">
        <v>1047</v>
      </c>
      <c r="D68" s="123">
        <v>15000</v>
      </c>
      <c r="E68" s="123">
        <v>15000</v>
      </c>
    </row>
    <row r="69" spans="1:5" s="24" customFormat="1" ht="36">
      <c r="A69" s="25" t="s">
        <v>1048</v>
      </c>
      <c r="B69" s="25" t="s">
        <v>1049</v>
      </c>
      <c r="C69" s="25" t="s">
        <v>1050</v>
      </c>
      <c r="D69" s="123">
        <v>10000</v>
      </c>
      <c r="E69" s="123">
        <v>10000</v>
      </c>
    </row>
    <row r="70" spans="1:5" s="24" customFormat="1" ht="36">
      <c r="A70" s="25" t="s">
        <v>1051</v>
      </c>
      <c r="B70" s="25" t="s">
        <v>1052</v>
      </c>
      <c r="C70" s="25" t="s">
        <v>1053</v>
      </c>
      <c r="D70" s="123">
        <v>22000</v>
      </c>
      <c r="E70" s="123">
        <v>22000</v>
      </c>
    </row>
    <row r="71" spans="1:5" s="24" customFormat="1" ht="36">
      <c r="A71" s="25" t="s">
        <v>1054</v>
      </c>
      <c r="B71" s="25" t="s">
        <v>1055</v>
      </c>
      <c r="C71" s="25" t="s">
        <v>1056</v>
      </c>
      <c r="D71" s="123">
        <v>10000</v>
      </c>
      <c r="E71" s="123">
        <v>10000</v>
      </c>
    </row>
    <row r="72" spans="1:5" s="24" customFormat="1" ht="24">
      <c r="A72" s="27" t="s">
        <v>1057</v>
      </c>
      <c r="B72" s="27" t="s">
        <v>1058</v>
      </c>
      <c r="C72" s="27" t="s">
        <v>1059</v>
      </c>
      <c r="D72" s="124">
        <v>10000</v>
      </c>
      <c r="E72" s="124">
        <v>10000</v>
      </c>
    </row>
    <row r="73" spans="1:5" ht="24" customHeight="1">
      <c r="A73" s="195" t="s">
        <v>1497</v>
      </c>
      <c r="B73" s="195"/>
      <c r="C73" s="195"/>
      <c r="D73" s="26">
        <f>SUM(D45:D72)</f>
        <v>430000</v>
      </c>
      <c r="E73" s="26">
        <f>SUM(E45:E72)</f>
        <v>411054</v>
      </c>
    </row>
    <row r="74" spans="1:5" s="24" customFormat="1" ht="24">
      <c r="A74" s="25" t="s">
        <v>1061</v>
      </c>
      <c r="B74" s="25" t="s">
        <v>1062</v>
      </c>
      <c r="C74" s="25" t="s">
        <v>1063</v>
      </c>
      <c r="D74" s="108">
        <v>20000</v>
      </c>
      <c r="E74" s="108">
        <v>20000</v>
      </c>
    </row>
    <row r="75" spans="1:5" s="24" customFormat="1" ht="24">
      <c r="A75" s="25" t="s">
        <v>1064</v>
      </c>
      <c r="B75" s="25" t="s">
        <v>1065</v>
      </c>
      <c r="C75" s="25" t="s">
        <v>1066</v>
      </c>
      <c r="D75" s="108">
        <v>20000</v>
      </c>
      <c r="E75" s="108">
        <v>20000</v>
      </c>
    </row>
    <row r="76" spans="1:5" s="24" customFormat="1" ht="24">
      <c r="A76" s="25" t="s">
        <v>1067</v>
      </c>
      <c r="B76" s="25" t="s">
        <v>1068</v>
      </c>
      <c r="C76" s="25" t="s">
        <v>1069</v>
      </c>
      <c r="D76" s="108">
        <v>20000</v>
      </c>
      <c r="E76" s="108">
        <v>20000</v>
      </c>
    </row>
    <row r="77" spans="1:5" s="24" customFormat="1" ht="24">
      <c r="A77" s="25" t="s">
        <v>1070</v>
      </c>
      <c r="B77" s="25" t="s">
        <v>1071</v>
      </c>
      <c r="C77" s="25" t="s">
        <v>1072</v>
      </c>
      <c r="D77" s="108">
        <v>28000</v>
      </c>
      <c r="E77" s="108">
        <v>28000</v>
      </c>
    </row>
    <row r="78" spans="1:5" s="24" customFormat="1" ht="24">
      <c r="A78" s="25" t="s">
        <v>1073</v>
      </c>
      <c r="B78" s="25" t="s">
        <v>1074</v>
      </c>
      <c r="C78" s="25" t="s">
        <v>1075</v>
      </c>
      <c r="D78" s="108">
        <v>15000</v>
      </c>
      <c r="E78" s="108">
        <v>15000</v>
      </c>
    </row>
    <row r="79" spans="1:5" s="24" customFormat="1" ht="24">
      <c r="A79" s="25" t="s">
        <v>1076</v>
      </c>
      <c r="B79" s="25" t="s">
        <v>1001</v>
      </c>
      <c r="C79" s="25" t="s">
        <v>1077</v>
      </c>
      <c r="D79" s="108">
        <v>10000</v>
      </c>
      <c r="E79" s="108">
        <v>10000</v>
      </c>
    </row>
    <row r="80" spans="1:5" s="24" customFormat="1" ht="24">
      <c r="A80" s="25" t="s">
        <v>1078</v>
      </c>
      <c r="B80" s="25" t="s">
        <v>40</v>
      </c>
      <c r="C80" s="25" t="s">
        <v>1079</v>
      </c>
      <c r="D80" s="108">
        <v>20000</v>
      </c>
      <c r="E80" s="108">
        <v>20000</v>
      </c>
    </row>
    <row r="81" spans="1:5" s="24" customFormat="1" ht="36">
      <c r="A81" s="25" t="s">
        <v>1080</v>
      </c>
      <c r="B81" s="25" t="s">
        <v>1081</v>
      </c>
      <c r="C81" s="25" t="s">
        <v>1082</v>
      </c>
      <c r="D81" s="108">
        <v>12000</v>
      </c>
      <c r="E81" s="108">
        <v>12000</v>
      </c>
    </row>
    <row r="82" spans="1:5" s="24" customFormat="1" ht="24">
      <c r="A82" s="25" t="s">
        <v>1083</v>
      </c>
      <c r="B82" s="25" t="s">
        <v>3501</v>
      </c>
      <c r="C82" s="25" t="s">
        <v>1084</v>
      </c>
      <c r="D82" s="108">
        <v>25000</v>
      </c>
      <c r="E82" s="108">
        <v>25000</v>
      </c>
    </row>
    <row r="83" spans="1:5" s="24" customFormat="1" ht="24">
      <c r="A83" s="25" t="s">
        <v>1085</v>
      </c>
      <c r="B83" s="25" t="s">
        <v>1086</v>
      </c>
      <c r="C83" s="25" t="s">
        <v>1087</v>
      </c>
      <c r="D83" s="108">
        <v>12000</v>
      </c>
      <c r="E83" s="108">
        <v>12000</v>
      </c>
    </row>
    <row r="84" spans="1:5" s="24" customFormat="1" ht="48">
      <c r="A84" s="25" t="s">
        <v>1088</v>
      </c>
      <c r="B84" s="25" t="s">
        <v>1089</v>
      </c>
      <c r="C84" s="25" t="s">
        <v>1090</v>
      </c>
      <c r="D84" s="108">
        <v>15000</v>
      </c>
      <c r="E84" s="108">
        <v>15000</v>
      </c>
    </row>
    <row r="85" spans="1:5" s="24" customFormat="1" ht="24">
      <c r="A85" s="25" t="s">
        <v>1091</v>
      </c>
      <c r="B85" s="25" t="s">
        <v>1016</v>
      </c>
      <c r="C85" s="25" t="s">
        <v>1092</v>
      </c>
      <c r="D85" s="108">
        <v>20000</v>
      </c>
      <c r="E85" s="108">
        <v>20000</v>
      </c>
    </row>
    <row r="86" spans="1:5" s="24" customFormat="1" ht="36">
      <c r="A86" s="25" t="s">
        <v>1093</v>
      </c>
      <c r="B86" s="25" t="s">
        <v>1094</v>
      </c>
      <c r="C86" s="25" t="s">
        <v>1095</v>
      </c>
      <c r="D86" s="108">
        <v>12000</v>
      </c>
      <c r="E86" s="108">
        <v>12000</v>
      </c>
    </row>
    <row r="87" spans="1:5" s="24" customFormat="1" ht="36">
      <c r="A87" s="25" t="s">
        <v>1096</v>
      </c>
      <c r="B87" s="25" t="s">
        <v>1097</v>
      </c>
      <c r="C87" s="25" t="s">
        <v>1098</v>
      </c>
      <c r="D87" s="108">
        <v>22000</v>
      </c>
      <c r="E87" s="108">
        <v>22000</v>
      </c>
    </row>
    <row r="88" spans="1:5" s="24" customFormat="1" ht="36">
      <c r="A88" s="25" t="s">
        <v>1099</v>
      </c>
      <c r="B88" s="25" t="s">
        <v>1100</v>
      </c>
      <c r="C88" s="25" t="s">
        <v>1101</v>
      </c>
      <c r="D88" s="108">
        <v>11000</v>
      </c>
      <c r="E88" s="108">
        <v>11000</v>
      </c>
    </row>
    <row r="89" spans="1:5" s="24" customFormat="1" ht="36">
      <c r="A89" s="25" t="s">
        <v>1102</v>
      </c>
      <c r="B89" s="25" t="s">
        <v>1103</v>
      </c>
      <c r="C89" s="25" t="s">
        <v>1104</v>
      </c>
      <c r="D89" s="108">
        <v>12000</v>
      </c>
      <c r="E89" s="108">
        <v>12000</v>
      </c>
    </row>
    <row r="90" spans="1:5" s="24" customFormat="1" ht="24">
      <c r="A90" s="25" t="s">
        <v>1105</v>
      </c>
      <c r="B90" s="25" t="s">
        <v>1106</v>
      </c>
      <c r="C90" s="25" t="s">
        <v>1107</v>
      </c>
      <c r="D90" s="108">
        <v>13000</v>
      </c>
      <c r="E90" s="108">
        <v>13000</v>
      </c>
    </row>
    <row r="91" spans="1:5" s="24" customFormat="1" ht="36">
      <c r="A91" s="25" t="s">
        <v>1108</v>
      </c>
      <c r="B91" s="25" t="s">
        <v>1109</v>
      </c>
      <c r="C91" s="25" t="s">
        <v>1110</v>
      </c>
      <c r="D91" s="108">
        <v>22000</v>
      </c>
      <c r="E91" s="108">
        <v>22000</v>
      </c>
    </row>
    <row r="92" spans="1:5" s="24" customFormat="1" ht="36">
      <c r="A92" s="25" t="s">
        <v>1111</v>
      </c>
      <c r="B92" s="25" t="s">
        <v>1049</v>
      </c>
      <c r="C92" s="25" t="s">
        <v>1112</v>
      </c>
      <c r="D92" s="108">
        <v>11000</v>
      </c>
      <c r="E92" s="108">
        <v>11000</v>
      </c>
    </row>
    <row r="93" spans="1:5" ht="21" customHeight="1">
      <c r="A93" s="191" t="s">
        <v>1498</v>
      </c>
      <c r="B93" s="192"/>
      <c r="C93" s="193"/>
      <c r="D93" s="125">
        <f>SUM(D74:D92)</f>
        <v>320000</v>
      </c>
      <c r="E93" s="26">
        <f>SUM(E74:E92)</f>
        <v>320000</v>
      </c>
    </row>
    <row r="94" spans="1:5" s="24" customFormat="1" ht="36">
      <c r="A94" s="25" t="s">
        <v>1114</v>
      </c>
      <c r="B94" s="25" t="s">
        <v>1115</v>
      </c>
      <c r="C94" s="25" t="s">
        <v>1116</v>
      </c>
      <c r="D94" s="108">
        <v>10000</v>
      </c>
      <c r="E94" s="108">
        <v>10000</v>
      </c>
    </row>
    <row r="95" spans="1:5" s="24" customFormat="1" ht="36" customHeight="1">
      <c r="A95" s="25" t="s">
        <v>1117</v>
      </c>
      <c r="B95" s="25" t="s">
        <v>1118</v>
      </c>
      <c r="C95" s="25" t="s">
        <v>1119</v>
      </c>
      <c r="D95" s="108">
        <v>10000</v>
      </c>
      <c r="E95" s="108">
        <v>10000</v>
      </c>
    </row>
    <row r="96" spans="1:5" s="24" customFormat="1" ht="36">
      <c r="A96" s="25" t="s">
        <v>1120</v>
      </c>
      <c r="B96" s="25" t="s">
        <v>1121</v>
      </c>
      <c r="C96" s="25" t="s">
        <v>1122</v>
      </c>
      <c r="D96" s="108">
        <v>14000</v>
      </c>
      <c r="E96" s="108">
        <v>14000</v>
      </c>
    </row>
    <row r="97" spans="1:5" s="24" customFormat="1" ht="24">
      <c r="A97" s="25" t="s">
        <v>1123</v>
      </c>
      <c r="B97" s="25" t="s">
        <v>1124</v>
      </c>
      <c r="C97" s="25" t="s">
        <v>1125</v>
      </c>
      <c r="D97" s="108">
        <v>12000</v>
      </c>
      <c r="E97" s="108">
        <v>12000</v>
      </c>
    </row>
    <row r="98" spans="1:5" s="24" customFormat="1" ht="36">
      <c r="A98" s="25" t="s">
        <v>1126</v>
      </c>
      <c r="B98" s="25" t="s">
        <v>878</v>
      </c>
      <c r="C98" s="25" t="s">
        <v>1127</v>
      </c>
      <c r="D98" s="108">
        <v>14000</v>
      </c>
      <c r="E98" s="108">
        <v>14000</v>
      </c>
    </row>
    <row r="99" spans="1:5" s="24" customFormat="1" ht="24">
      <c r="A99" s="25" t="s">
        <v>1128</v>
      </c>
      <c r="B99" s="25" t="s">
        <v>1129</v>
      </c>
      <c r="C99" s="25" t="s">
        <v>1130</v>
      </c>
      <c r="D99" s="108">
        <v>20000</v>
      </c>
      <c r="E99" s="108">
        <v>20000</v>
      </c>
    </row>
    <row r="100" spans="1:5" s="24" customFormat="1" ht="24">
      <c r="A100" s="25" t="s">
        <v>1131</v>
      </c>
      <c r="B100" s="25" t="s">
        <v>1132</v>
      </c>
      <c r="C100" s="25" t="s">
        <v>1133</v>
      </c>
      <c r="D100" s="108">
        <v>10000</v>
      </c>
      <c r="E100" s="108">
        <v>10000</v>
      </c>
    </row>
    <row r="101" spans="1:5" s="24" customFormat="1" ht="24">
      <c r="A101" s="25" t="s">
        <v>1134</v>
      </c>
      <c r="B101" s="25" t="s">
        <v>889</v>
      </c>
      <c r="C101" s="25" t="s">
        <v>1135</v>
      </c>
      <c r="D101" s="108">
        <v>10000</v>
      </c>
      <c r="E101" s="108">
        <v>10000</v>
      </c>
    </row>
    <row r="102" spans="1:5" s="24" customFormat="1" ht="24">
      <c r="A102" s="25" t="s">
        <v>1136</v>
      </c>
      <c r="B102" s="25" t="s">
        <v>1137</v>
      </c>
      <c r="C102" s="25" t="s">
        <v>1138</v>
      </c>
      <c r="D102" s="108">
        <v>12000</v>
      </c>
      <c r="E102" s="108">
        <v>12000</v>
      </c>
    </row>
    <row r="103" spans="1:5" s="24" customFormat="1" ht="36">
      <c r="A103" s="25" t="s">
        <v>1139</v>
      </c>
      <c r="B103" s="25" t="s">
        <v>892</v>
      </c>
      <c r="C103" s="25" t="s">
        <v>1140</v>
      </c>
      <c r="D103" s="108">
        <v>12000</v>
      </c>
      <c r="E103" s="108">
        <v>12000</v>
      </c>
    </row>
    <row r="104" spans="1:5" s="24" customFormat="1" ht="36">
      <c r="A104" s="25" t="s">
        <v>1141</v>
      </c>
      <c r="B104" s="25" t="s">
        <v>895</v>
      </c>
      <c r="C104" s="25" t="s">
        <v>1142</v>
      </c>
      <c r="D104" s="108">
        <v>12000</v>
      </c>
      <c r="E104" s="108">
        <v>12000</v>
      </c>
    </row>
    <row r="105" spans="1:5" s="24" customFormat="1" ht="36">
      <c r="A105" s="25" t="s">
        <v>1143</v>
      </c>
      <c r="B105" s="25" t="s">
        <v>1144</v>
      </c>
      <c r="C105" s="25" t="s">
        <v>1145</v>
      </c>
      <c r="D105" s="108">
        <v>14000</v>
      </c>
      <c r="E105" s="108">
        <v>14000</v>
      </c>
    </row>
    <row r="106" spans="1:5" s="24" customFormat="1" ht="24">
      <c r="A106" s="25" t="s">
        <v>1146</v>
      </c>
      <c r="B106" s="25" t="s">
        <v>1074</v>
      </c>
      <c r="C106" s="25" t="s">
        <v>1147</v>
      </c>
      <c r="D106" s="108">
        <v>14000</v>
      </c>
      <c r="E106" s="108">
        <v>14000</v>
      </c>
    </row>
    <row r="107" spans="1:5" s="24" customFormat="1" ht="48">
      <c r="A107" s="25" t="s">
        <v>1148</v>
      </c>
      <c r="B107" s="25" t="s">
        <v>1149</v>
      </c>
      <c r="C107" s="25" t="s">
        <v>1150</v>
      </c>
      <c r="D107" s="108">
        <v>10000</v>
      </c>
      <c r="E107" s="108">
        <v>10000</v>
      </c>
    </row>
    <row r="108" spans="1:5" s="24" customFormat="1" ht="24">
      <c r="A108" s="25" t="s">
        <v>1151</v>
      </c>
      <c r="B108" s="25" t="s">
        <v>1152</v>
      </c>
      <c r="C108" s="25" t="s">
        <v>1153</v>
      </c>
      <c r="D108" s="108">
        <v>14000</v>
      </c>
      <c r="E108" s="108">
        <v>14000</v>
      </c>
    </row>
    <row r="109" spans="1:5" s="24" customFormat="1" ht="24">
      <c r="A109" s="25" t="s">
        <v>1154</v>
      </c>
      <c r="B109" s="25" t="s">
        <v>1155</v>
      </c>
      <c r="C109" s="25" t="s">
        <v>1156</v>
      </c>
      <c r="D109" s="108">
        <v>10000</v>
      </c>
      <c r="E109" s="108">
        <v>10000</v>
      </c>
    </row>
    <row r="110" spans="1:5" s="24" customFormat="1" ht="48">
      <c r="A110" s="25" t="s">
        <v>1157</v>
      </c>
      <c r="B110" s="25" t="s">
        <v>1158</v>
      </c>
      <c r="C110" s="25" t="s">
        <v>1159</v>
      </c>
      <c r="D110" s="108">
        <v>10000</v>
      </c>
      <c r="E110" s="108">
        <v>10000</v>
      </c>
    </row>
    <row r="111" spans="1:5" s="24" customFormat="1" ht="24">
      <c r="A111" s="72" t="s">
        <v>3505</v>
      </c>
      <c r="B111" s="25" t="s">
        <v>3493</v>
      </c>
      <c r="C111" s="25" t="s">
        <v>3504</v>
      </c>
      <c r="D111" s="108">
        <v>30000</v>
      </c>
      <c r="E111" s="108">
        <v>30000</v>
      </c>
    </row>
    <row r="112" spans="1:5" s="24" customFormat="1" ht="24">
      <c r="A112" s="25" t="s">
        <v>1160</v>
      </c>
      <c r="B112" s="25" t="s">
        <v>964</v>
      </c>
      <c r="C112" s="25" t="s">
        <v>1161</v>
      </c>
      <c r="D112" s="108">
        <v>20000</v>
      </c>
      <c r="E112" s="108">
        <v>20000</v>
      </c>
    </row>
    <row r="113" spans="1:5" s="24" customFormat="1" ht="36">
      <c r="A113" s="25" t="s">
        <v>1162</v>
      </c>
      <c r="B113" s="25" t="s">
        <v>922</v>
      </c>
      <c r="C113" s="25" t="s">
        <v>1163</v>
      </c>
      <c r="D113" s="108">
        <v>13000</v>
      </c>
      <c r="E113" s="108">
        <v>13000</v>
      </c>
    </row>
    <row r="114" spans="1:5" s="24" customFormat="1" ht="24">
      <c r="A114" s="25" t="s">
        <v>1164</v>
      </c>
      <c r="B114" s="25" t="s">
        <v>931</v>
      </c>
      <c r="C114" s="25" t="s">
        <v>1165</v>
      </c>
      <c r="D114" s="108">
        <v>10000</v>
      </c>
      <c r="E114" s="108">
        <v>10000</v>
      </c>
    </row>
    <row r="115" spans="1:5" s="24" customFormat="1" ht="24">
      <c r="A115" s="25" t="s">
        <v>1166</v>
      </c>
      <c r="B115" s="25" t="s">
        <v>937</v>
      </c>
      <c r="C115" s="25" t="s">
        <v>1167</v>
      </c>
      <c r="D115" s="108">
        <v>12000</v>
      </c>
      <c r="E115" s="108">
        <v>12000</v>
      </c>
    </row>
    <row r="116" spans="1:5" s="24" customFormat="1" ht="24">
      <c r="A116" s="25" t="s">
        <v>1168</v>
      </c>
      <c r="B116" s="25" t="s">
        <v>1169</v>
      </c>
      <c r="C116" s="25" t="s">
        <v>1170</v>
      </c>
      <c r="D116" s="108">
        <v>10000</v>
      </c>
      <c r="E116" s="108">
        <v>10000</v>
      </c>
    </row>
    <row r="117" spans="1:5" s="24" customFormat="1" ht="24">
      <c r="A117" s="25" t="s">
        <v>1171</v>
      </c>
      <c r="B117" s="25" t="s">
        <v>943</v>
      </c>
      <c r="C117" s="25" t="s">
        <v>1172</v>
      </c>
      <c r="D117" s="108">
        <v>12000</v>
      </c>
      <c r="E117" s="108">
        <v>12000</v>
      </c>
    </row>
    <row r="118" spans="1:5" s="24" customFormat="1" ht="48">
      <c r="A118" s="25" t="s">
        <v>1173</v>
      </c>
      <c r="B118" s="25" t="s">
        <v>1174</v>
      </c>
      <c r="C118" s="25" t="s">
        <v>1175</v>
      </c>
      <c r="D118" s="108">
        <v>10000</v>
      </c>
      <c r="E118" s="108">
        <v>10000</v>
      </c>
    </row>
    <row r="119" spans="1:5" s="24" customFormat="1" ht="36">
      <c r="A119" s="25" t="s">
        <v>1176</v>
      </c>
      <c r="B119" s="25" t="s">
        <v>949</v>
      </c>
      <c r="C119" s="25" t="s">
        <v>1177</v>
      </c>
      <c r="D119" s="108">
        <v>10000</v>
      </c>
      <c r="E119" s="108">
        <v>10000</v>
      </c>
    </row>
    <row r="120" spans="1:5" s="24" customFormat="1" ht="24">
      <c r="A120" s="25" t="s">
        <v>1178</v>
      </c>
      <c r="B120" s="25" t="s">
        <v>1040</v>
      </c>
      <c r="C120" s="25" t="s">
        <v>1179</v>
      </c>
      <c r="D120" s="108">
        <v>10000</v>
      </c>
      <c r="E120" s="108">
        <v>10000</v>
      </c>
    </row>
    <row r="121" spans="1:5" s="24" customFormat="1" ht="24">
      <c r="A121" s="25" t="s">
        <v>1180</v>
      </c>
      <c r="B121" s="25" t="s">
        <v>1181</v>
      </c>
      <c r="C121" s="25" t="s">
        <v>1182</v>
      </c>
      <c r="D121" s="108">
        <v>10000</v>
      </c>
      <c r="E121" s="108">
        <v>10000</v>
      </c>
    </row>
    <row r="122" spans="1:5" ht="20.45" customHeight="1">
      <c r="A122" s="191" t="s">
        <v>1499</v>
      </c>
      <c r="B122" s="192"/>
      <c r="C122" s="193"/>
      <c r="D122" s="125">
        <f>SUM(D94:D121)</f>
        <v>355000</v>
      </c>
      <c r="E122" s="26">
        <f>SUM(E94:E121)</f>
        <v>355000</v>
      </c>
    </row>
    <row r="123" spans="1:5" s="24" customFormat="1" ht="36">
      <c r="A123" s="25" t="s">
        <v>1184</v>
      </c>
      <c r="B123" s="25" t="s">
        <v>1185</v>
      </c>
      <c r="C123" s="25" t="s">
        <v>1186</v>
      </c>
      <c r="D123" s="108">
        <v>15000</v>
      </c>
      <c r="E123" s="108">
        <v>15000</v>
      </c>
    </row>
    <row r="124" spans="1:5" s="24" customFormat="1" ht="36">
      <c r="A124" s="25" t="s">
        <v>1187</v>
      </c>
      <c r="B124" s="25" t="s">
        <v>1188</v>
      </c>
      <c r="C124" s="25" t="s">
        <v>1189</v>
      </c>
      <c r="D124" s="108">
        <v>23000</v>
      </c>
      <c r="E124" s="108">
        <v>23000</v>
      </c>
    </row>
    <row r="125" spans="1:5" s="24" customFormat="1" ht="48">
      <c r="A125" s="25" t="s">
        <v>1190</v>
      </c>
      <c r="B125" s="25" t="s">
        <v>1191</v>
      </c>
      <c r="C125" s="25" t="s">
        <v>1192</v>
      </c>
      <c r="D125" s="108">
        <v>23000</v>
      </c>
      <c r="E125" s="108">
        <v>23000</v>
      </c>
    </row>
    <row r="126" spans="1:5" s="24" customFormat="1" ht="24">
      <c r="A126" s="25" t="s">
        <v>1193</v>
      </c>
      <c r="B126" s="25" t="s">
        <v>880</v>
      </c>
      <c r="C126" s="25" t="s">
        <v>1194</v>
      </c>
      <c r="D126" s="108">
        <v>23000</v>
      </c>
      <c r="E126" s="108">
        <v>23000</v>
      </c>
    </row>
    <row r="127" spans="1:5" s="24" customFormat="1" ht="36">
      <c r="A127" s="25" t="s">
        <v>1195</v>
      </c>
      <c r="B127" s="25" t="s">
        <v>892</v>
      </c>
      <c r="C127" s="25" t="s">
        <v>1196</v>
      </c>
      <c r="D127" s="108">
        <v>23000</v>
      </c>
      <c r="E127" s="108">
        <f>23000-11476</f>
        <v>11524</v>
      </c>
    </row>
    <row r="128" spans="1:5" s="24" customFormat="1" ht="24">
      <c r="A128" s="25" t="s">
        <v>1197</v>
      </c>
      <c r="B128" s="25" t="s">
        <v>1198</v>
      </c>
      <c r="C128" s="25" t="s">
        <v>1199</v>
      </c>
      <c r="D128" s="108">
        <v>30000</v>
      </c>
      <c r="E128" s="108">
        <v>30000</v>
      </c>
    </row>
    <row r="129" spans="1:5" s="24" customFormat="1" ht="36">
      <c r="A129" s="25" t="s">
        <v>1200</v>
      </c>
      <c r="B129" s="25" t="s">
        <v>1201</v>
      </c>
      <c r="C129" s="25" t="s">
        <v>1202</v>
      </c>
      <c r="D129" s="108">
        <v>14000</v>
      </c>
      <c r="E129" s="108">
        <v>14000</v>
      </c>
    </row>
    <row r="130" spans="1:5" s="24" customFormat="1" ht="48">
      <c r="A130" s="25" t="s">
        <v>1203</v>
      </c>
      <c r="B130" s="25" t="s">
        <v>1204</v>
      </c>
      <c r="C130" s="25" t="s">
        <v>1205</v>
      </c>
      <c r="D130" s="108">
        <v>30000</v>
      </c>
      <c r="E130" s="108">
        <f>30000-30000</f>
        <v>0</v>
      </c>
    </row>
    <row r="131" spans="1:5" s="24" customFormat="1" ht="24">
      <c r="A131" s="25" t="s">
        <v>1206</v>
      </c>
      <c r="B131" s="25" t="s">
        <v>1207</v>
      </c>
      <c r="C131" s="25" t="s">
        <v>1208</v>
      </c>
      <c r="D131" s="108">
        <v>14000</v>
      </c>
      <c r="E131" s="108">
        <v>14000</v>
      </c>
    </row>
    <row r="132" spans="1:5" s="24" customFormat="1" ht="24">
      <c r="A132" s="25" t="s">
        <v>1209</v>
      </c>
      <c r="B132" s="25" t="s">
        <v>961</v>
      </c>
      <c r="C132" s="25" t="s">
        <v>1210</v>
      </c>
      <c r="D132" s="108">
        <v>23000</v>
      </c>
      <c r="E132" s="108">
        <v>23000</v>
      </c>
    </row>
    <row r="133" spans="1:5" s="24" customFormat="1" ht="24">
      <c r="A133" s="25" t="s">
        <v>1211</v>
      </c>
      <c r="B133" s="25" t="s">
        <v>1212</v>
      </c>
      <c r="C133" s="25" t="s">
        <v>1213</v>
      </c>
      <c r="D133" s="108">
        <v>23000</v>
      </c>
      <c r="E133" s="108">
        <v>23000</v>
      </c>
    </row>
    <row r="134" spans="1:5" ht="23.45" customHeight="1">
      <c r="A134" s="191" t="s">
        <v>1487</v>
      </c>
      <c r="B134" s="192"/>
      <c r="C134" s="193"/>
      <c r="D134" s="125">
        <f>SUM(D123:D133)</f>
        <v>241000</v>
      </c>
      <c r="E134" s="26">
        <f>SUM(E123:E133)</f>
        <v>199524</v>
      </c>
    </row>
    <row r="135" spans="1:5" s="24" customFormat="1" ht="48">
      <c r="A135" s="25" t="s">
        <v>1215</v>
      </c>
      <c r="B135" s="25" t="s">
        <v>986</v>
      </c>
      <c r="C135" s="25" t="s">
        <v>1216</v>
      </c>
      <c r="D135" s="108">
        <v>20000</v>
      </c>
      <c r="E135" s="108">
        <v>20000</v>
      </c>
    </row>
    <row r="136" spans="1:5" s="24" customFormat="1" ht="36">
      <c r="A136" s="25" t="s">
        <v>1217</v>
      </c>
      <c r="B136" s="25" t="s">
        <v>1218</v>
      </c>
      <c r="C136" s="25" t="s">
        <v>1219</v>
      </c>
      <c r="D136" s="108">
        <v>25000</v>
      </c>
      <c r="E136" s="108">
        <v>25000</v>
      </c>
    </row>
    <row r="137" spans="1:5" s="24" customFormat="1" ht="36">
      <c r="A137" s="25" t="s">
        <v>1220</v>
      </c>
      <c r="B137" s="25" t="s">
        <v>1221</v>
      </c>
      <c r="C137" s="25" t="s">
        <v>1222</v>
      </c>
      <c r="D137" s="108">
        <v>10000</v>
      </c>
      <c r="E137" s="108">
        <v>10000</v>
      </c>
    </row>
    <row r="138" spans="1:5" s="24" customFormat="1" ht="36">
      <c r="A138" s="25" t="s">
        <v>1223</v>
      </c>
      <c r="B138" s="25" t="s">
        <v>1224</v>
      </c>
      <c r="C138" s="25" t="s">
        <v>1225</v>
      </c>
      <c r="D138" s="108">
        <v>18000</v>
      </c>
      <c r="E138" s="108">
        <v>18000</v>
      </c>
    </row>
    <row r="139" spans="1:5" s="24" customFormat="1" ht="36">
      <c r="A139" s="25" t="s">
        <v>1226</v>
      </c>
      <c r="B139" s="25" t="s">
        <v>1094</v>
      </c>
      <c r="C139" s="25" t="s">
        <v>1227</v>
      </c>
      <c r="D139" s="108">
        <v>20000</v>
      </c>
      <c r="E139" s="108">
        <v>20000</v>
      </c>
    </row>
    <row r="140" spans="1:5" s="24" customFormat="1" ht="36">
      <c r="A140" s="25" t="s">
        <v>1228</v>
      </c>
      <c r="B140" s="25" t="s">
        <v>940</v>
      </c>
      <c r="C140" s="25" t="s">
        <v>1229</v>
      </c>
      <c r="D140" s="108">
        <v>10000</v>
      </c>
      <c r="E140" s="108">
        <v>10000</v>
      </c>
    </row>
    <row r="141" spans="1:5" s="24" customFormat="1" ht="48">
      <c r="A141" s="25" t="s">
        <v>1230</v>
      </c>
      <c r="B141" s="25" t="s">
        <v>1109</v>
      </c>
      <c r="C141" s="25" t="s">
        <v>1231</v>
      </c>
      <c r="D141" s="108">
        <v>25000</v>
      </c>
      <c r="E141" s="108">
        <v>25000</v>
      </c>
    </row>
    <row r="142" spans="1:5" ht="24.6" customHeight="1">
      <c r="A142" s="191" t="s">
        <v>1500</v>
      </c>
      <c r="B142" s="192"/>
      <c r="C142" s="193"/>
      <c r="D142" s="125">
        <f>SUM(D135:D141)</f>
        <v>128000</v>
      </c>
      <c r="E142" s="26">
        <f>SUM(E135:E141)</f>
        <v>128000</v>
      </c>
    </row>
    <row r="143" spans="1:5" s="24" customFormat="1" ht="24">
      <c r="A143" s="25" t="s">
        <v>1233</v>
      </c>
      <c r="B143" s="25" t="s">
        <v>980</v>
      </c>
      <c r="C143" s="25" t="s">
        <v>1234</v>
      </c>
      <c r="D143" s="108">
        <v>10000</v>
      </c>
      <c r="E143" s="108">
        <v>10000</v>
      </c>
    </row>
    <row r="144" spans="1:5" s="24" customFormat="1" ht="36">
      <c r="A144" s="25" t="s">
        <v>1235</v>
      </c>
      <c r="B144" s="25" t="s">
        <v>1121</v>
      </c>
      <c r="C144" s="25" t="s">
        <v>1236</v>
      </c>
      <c r="D144" s="108">
        <v>10000</v>
      </c>
      <c r="E144" s="108">
        <v>10000</v>
      </c>
    </row>
    <row r="145" spans="1:5" s="24" customFormat="1" ht="60">
      <c r="A145" s="25" t="s">
        <v>1237</v>
      </c>
      <c r="B145" s="25" t="s">
        <v>986</v>
      </c>
      <c r="C145" s="25" t="s">
        <v>1238</v>
      </c>
      <c r="D145" s="108">
        <v>16000</v>
      </c>
      <c r="E145" s="108">
        <v>16000</v>
      </c>
    </row>
    <row r="146" spans="1:5" s="24" customFormat="1" ht="24">
      <c r="A146" s="25" t="s">
        <v>1239</v>
      </c>
      <c r="B146" s="25" t="s">
        <v>1001</v>
      </c>
      <c r="C146" s="25" t="s">
        <v>1240</v>
      </c>
      <c r="D146" s="108">
        <v>10000</v>
      </c>
      <c r="E146" s="108">
        <v>10000</v>
      </c>
    </row>
    <row r="147" spans="1:5" s="24" customFormat="1" ht="24">
      <c r="A147" s="25" t="s">
        <v>1241</v>
      </c>
      <c r="B147" s="25" t="s">
        <v>886</v>
      </c>
      <c r="C147" s="25" t="s">
        <v>1242</v>
      </c>
      <c r="D147" s="108">
        <v>15000</v>
      </c>
      <c r="E147" s="108">
        <v>15000</v>
      </c>
    </row>
    <row r="148" spans="1:5" s="24" customFormat="1" ht="24">
      <c r="A148" s="25" t="s">
        <v>1243</v>
      </c>
      <c r="B148" s="25" t="s">
        <v>889</v>
      </c>
      <c r="C148" s="25" t="s">
        <v>1244</v>
      </c>
      <c r="D148" s="108">
        <v>14000</v>
      </c>
      <c r="E148" s="108">
        <v>14000</v>
      </c>
    </row>
    <row r="149" spans="1:5" s="24" customFormat="1" ht="36">
      <c r="A149" s="25" t="s">
        <v>1245</v>
      </c>
      <c r="B149" s="25" t="s">
        <v>1246</v>
      </c>
      <c r="C149" s="25" t="s">
        <v>1247</v>
      </c>
      <c r="D149" s="108">
        <v>10000</v>
      </c>
      <c r="E149" s="108">
        <v>10000</v>
      </c>
    </row>
    <row r="150" spans="1:5" s="24" customFormat="1" ht="24">
      <c r="A150" s="25" t="s">
        <v>1248</v>
      </c>
      <c r="B150" s="25" t="s">
        <v>913</v>
      </c>
      <c r="C150" s="25" t="s">
        <v>1249</v>
      </c>
      <c r="D150" s="108">
        <v>33000</v>
      </c>
      <c r="E150" s="108">
        <v>33000</v>
      </c>
    </row>
    <row r="151" spans="1:5" s="24" customFormat="1" ht="36">
      <c r="A151" s="25" t="s">
        <v>1250</v>
      </c>
      <c r="B151" s="25" t="s">
        <v>1251</v>
      </c>
      <c r="C151" s="25" t="s">
        <v>1252</v>
      </c>
      <c r="D151" s="108">
        <v>16000</v>
      </c>
      <c r="E151" s="108">
        <f>16000-7.8</f>
        <v>15992.2</v>
      </c>
    </row>
    <row r="152" spans="1:5" s="24" customFormat="1" ht="24">
      <c r="A152" s="25" t="s">
        <v>1253</v>
      </c>
      <c r="B152" s="25" t="s">
        <v>1254</v>
      </c>
      <c r="C152" s="25" t="s">
        <v>1255</v>
      </c>
      <c r="D152" s="108">
        <v>31000</v>
      </c>
      <c r="E152" s="108">
        <v>31000</v>
      </c>
    </row>
    <row r="153" spans="1:5" s="24" customFormat="1" ht="24">
      <c r="A153" s="25" t="s">
        <v>1256</v>
      </c>
      <c r="B153" s="25" t="s">
        <v>1016</v>
      </c>
      <c r="C153" s="25" t="s">
        <v>1257</v>
      </c>
      <c r="D153" s="108">
        <v>10000</v>
      </c>
      <c r="E153" s="108">
        <v>10000</v>
      </c>
    </row>
    <row r="154" spans="1:5" s="24" customFormat="1" ht="36">
      <c r="A154" s="25" t="s">
        <v>1258</v>
      </c>
      <c r="B154" s="25" t="s">
        <v>1094</v>
      </c>
      <c r="C154" s="25" t="s">
        <v>1259</v>
      </c>
      <c r="D154" s="108">
        <v>30000</v>
      </c>
      <c r="E154" s="108">
        <v>30000</v>
      </c>
    </row>
    <row r="155" spans="1:5" s="24" customFormat="1" ht="24">
      <c r="A155" s="25" t="s">
        <v>1260</v>
      </c>
      <c r="B155" s="25" t="s">
        <v>964</v>
      </c>
      <c r="C155" s="25" t="s">
        <v>1261</v>
      </c>
      <c r="D155" s="108">
        <v>23000</v>
      </c>
      <c r="E155" s="108">
        <v>23000</v>
      </c>
    </row>
    <row r="156" spans="1:5" s="24" customFormat="1" ht="24">
      <c r="A156" s="25" t="s">
        <v>1262</v>
      </c>
      <c r="B156" s="25" t="s">
        <v>910</v>
      </c>
      <c r="C156" s="25" t="s">
        <v>1263</v>
      </c>
      <c r="D156" s="108">
        <v>28000</v>
      </c>
      <c r="E156" s="108">
        <v>28000</v>
      </c>
    </row>
    <row r="157" spans="1:5" s="24" customFormat="1" ht="36">
      <c r="A157" s="25" t="s">
        <v>1264</v>
      </c>
      <c r="B157" s="25" t="s">
        <v>931</v>
      </c>
      <c r="C157" s="25" t="s">
        <v>1265</v>
      </c>
      <c r="D157" s="108">
        <v>32000</v>
      </c>
      <c r="E157" s="108">
        <v>32000</v>
      </c>
    </row>
    <row r="158" spans="1:5" s="24" customFormat="1" ht="48">
      <c r="A158" s="25" t="s">
        <v>1266</v>
      </c>
      <c r="B158" s="25" t="s">
        <v>934</v>
      </c>
      <c r="C158" s="25" t="s">
        <v>1267</v>
      </c>
      <c r="D158" s="108">
        <v>23000</v>
      </c>
      <c r="E158" s="108">
        <v>23000</v>
      </c>
    </row>
    <row r="159" spans="1:5" s="24" customFormat="1" ht="24">
      <c r="A159" s="25" t="s">
        <v>1268</v>
      </c>
      <c r="B159" s="25" t="s">
        <v>955</v>
      </c>
      <c r="C159" s="25" t="s">
        <v>1269</v>
      </c>
      <c r="D159" s="108">
        <v>20000</v>
      </c>
      <c r="E159" s="108">
        <v>20000</v>
      </c>
    </row>
    <row r="160" spans="1:5" s="24" customFormat="1" ht="24">
      <c r="A160" s="25" t="s">
        <v>1270</v>
      </c>
      <c r="B160" s="25" t="s">
        <v>1271</v>
      </c>
      <c r="C160" s="25" t="s">
        <v>1272</v>
      </c>
      <c r="D160" s="108">
        <v>10000</v>
      </c>
      <c r="E160" s="108">
        <v>10000</v>
      </c>
    </row>
    <row r="161" spans="1:5" s="24" customFormat="1" ht="36">
      <c r="A161" s="25" t="s">
        <v>1273</v>
      </c>
      <c r="B161" s="25" t="s">
        <v>940</v>
      </c>
      <c r="C161" s="25" t="s">
        <v>1274</v>
      </c>
      <c r="D161" s="108">
        <v>30000</v>
      </c>
      <c r="E161" s="108">
        <v>30000</v>
      </c>
    </row>
    <row r="162" spans="1:5" s="24" customFormat="1" ht="24">
      <c r="A162" s="25" t="s">
        <v>1275</v>
      </c>
      <c r="B162" s="25" t="s">
        <v>943</v>
      </c>
      <c r="C162" s="25" t="s">
        <v>1276</v>
      </c>
      <c r="D162" s="108">
        <v>18000</v>
      </c>
      <c r="E162" s="108">
        <v>18000</v>
      </c>
    </row>
    <row r="163" spans="1:5" s="24" customFormat="1" ht="36">
      <c r="A163" s="25" t="s">
        <v>1277</v>
      </c>
      <c r="B163" s="25" t="s">
        <v>1034</v>
      </c>
      <c r="C163" s="25" t="s">
        <v>1278</v>
      </c>
      <c r="D163" s="108">
        <v>10000</v>
      </c>
      <c r="E163" s="108">
        <v>10000</v>
      </c>
    </row>
    <row r="164" spans="1:5" s="24" customFormat="1" ht="36">
      <c r="A164" s="25" t="s">
        <v>1279</v>
      </c>
      <c r="B164" s="25" t="s">
        <v>952</v>
      </c>
      <c r="C164" s="25" t="s">
        <v>1280</v>
      </c>
      <c r="D164" s="108">
        <v>21000</v>
      </c>
      <c r="E164" s="108">
        <v>21000</v>
      </c>
    </row>
    <row r="165" spans="1:5" s="24" customFormat="1" ht="36">
      <c r="A165" s="25" t="s">
        <v>1281</v>
      </c>
      <c r="B165" s="25" t="s">
        <v>1282</v>
      </c>
      <c r="C165" s="25" t="s">
        <v>1283</v>
      </c>
      <c r="D165" s="108">
        <v>15000</v>
      </c>
      <c r="E165" s="108">
        <v>15000</v>
      </c>
    </row>
    <row r="166" spans="1:5" s="24" customFormat="1" ht="48">
      <c r="A166" s="25" t="s">
        <v>1284</v>
      </c>
      <c r="B166" s="25" t="s">
        <v>1285</v>
      </c>
      <c r="C166" s="25" t="s">
        <v>1286</v>
      </c>
      <c r="D166" s="108">
        <v>20000</v>
      </c>
      <c r="E166" s="108">
        <v>20000</v>
      </c>
    </row>
    <row r="167" spans="1:5" s="24" customFormat="1" ht="36">
      <c r="A167" s="25" t="s">
        <v>1287</v>
      </c>
      <c r="B167" s="25" t="s">
        <v>946</v>
      </c>
      <c r="C167" s="25" t="s">
        <v>1288</v>
      </c>
      <c r="D167" s="108">
        <v>35000</v>
      </c>
      <c r="E167" s="108">
        <v>35000</v>
      </c>
    </row>
    <row r="168" spans="1:5" s="24" customFormat="1" ht="36">
      <c r="A168" s="25" t="s">
        <v>1289</v>
      </c>
      <c r="B168" s="25" t="s">
        <v>1052</v>
      </c>
      <c r="C168" s="25" t="s">
        <v>1290</v>
      </c>
      <c r="D168" s="108">
        <v>10000</v>
      </c>
      <c r="E168" s="108">
        <v>10000</v>
      </c>
    </row>
    <row r="169" spans="1:5" ht="24" customHeight="1">
      <c r="A169" s="191" t="s">
        <v>1502</v>
      </c>
      <c r="B169" s="192"/>
      <c r="C169" s="193"/>
      <c r="D169" s="125">
        <f>SUM(D143:D168)</f>
        <v>500000</v>
      </c>
      <c r="E169" s="26">
        <f>SUM(E143:E168)</f>
        <v>499992.2</v>
      </c>
    </row>
    <row r="170" spans="1:5" s="24" customFormat="1" ht="24">
      <c r="A170" s="25" t="s">
        <v>1292</v>
      </c>
      <c r="B170" s="25" t="s">
        <v>1293</v>
      </c>
      <c r="C170" s="25" t="s">
        <v>1294</v>
      </c>
      <c r="D170" s="108">
        <v>45000</v>
      </c>
      <c r="E170" s="108">
        <v>45000</v>
      </c>
    </row>
    <row r="171" spans="1:5" s="24" customFormat="1" ht="48">
      <c r="A171" s="25" t="s">
        <v>1295</v>
      </c>
      <c r="B171" s="25" t="s">
        <v>1158</v>
      </c>
      <c r="C171" s="25" t="s">
        <v>1296</v>
      </c>
      <c r="D171" s="108">
        <v>45000</v>
      </c>
      <c r="E171" s="108">
        <v>45000</v>
      </c>
    </row>
    <row r="172" spans="1:5" s="24" customFormat="1" ht="24">
      <c r="A172" s="25" t="s">
        <v>1297</v>
      </c>
      <c r="B172" s="25" t="s">
        <v>913</v>
      </c>
      <c r="C172" s="25" t="s">
        <v>1298</v>
      </c>
      <c r="D172" s="108">
        <v>120000</v>
      </c>
      <c r="E172" s="108">
        <v>120000</v>
      </c>
    </row>
    <row r="173" spans="1:5" s="24" customFormat="1" ht="24">
      <c r="A173" s="25" t="s">
        <v>1299</v>
      </c>
      <c r="B173" s="25" t="s">
        <v>1254</v>
      </c>
      <c r="C173" s="25" t="s">
        <v>1300</v>
      </c>
      <c r="D173" s="108">
        <v>60000</v>
      </c>
      <c r="E173" s="108">
        <v>60000</v>
      </c>
    </row>
    <row r="174" spans="1:5" s="24" customFormat="1" ht="36">
      <c r="A174" s="25" t="s">
        <v>1301</v>
      </c>
      <c r="B174" s="25" t="s">
        <v>931</v>
      </c>
      <c r="C174" s="25" t="s">
        <v>1302</v>
      </c>
      <c r="D174" s="108">
        <v>70000</v>
      </c>
      <c r="E174" s="108">
        <v>70000</v>
      </c>
    </row>
    <row r="175" spans="1:5" s="24" customFormat="1" ht="36">
      <c r="A175" s="25" t="s">
        <v>1303</v>
      </c>
      <c r="B175" s="25" t="s">
        <v>940</v>
      </c>
      <c r="C175" s="25" t="s">
        <v>1304</v>
      </c>
      <c r="D175" s="108">
        <v>120000</v>
      </c>
      <c r="E175" s="108">
        <v>120000</v>
      </c>
    </row>
    <row r="176" spans="1:5" s="24" customFormat="1" ht="36">
      <c r="A176" s="25" t="s">
        <v>1305</v>
      </c>
      <c r="B176" s="25" t="s">
        <v>1040</v>
      </c>
      <c r="C176" s="25" t="s">
        <v>1306</v>
      </c>
      <c r="D176" s="108">
        <v>77000</v>
      </c>
      <c r="E176" s="108">
        <v>77000</v>
      </c>
    </row>
    <row r="177" spans="1:5" s="24" customFormat="1" ht="36">
      <c r="A177" s="25" t="s">
        <v>1307</v>
      </c>
      <c r="B177" s="25" t="s">
        <v>958</v>
      </c>
      <c r="C177" s="25" t="s">
        <v>1308</v>
      </c>
      <c r="D177" s="108">
        <v>63000</v>
      </c>
      <c r="E177" s="108">
        <v>63000</v>
      </c>
    </row>
    <row r="178" spans="1:5" ht="21.6" customHeight="1">
      <c r="A178" s="191" t="s">
        <v>1501</v>
      </c>
      <c r="B178" s="192"/>
      <c r="C178" s="193"/>
      <c r="D178" s="125">
        <f>SUM(D170:D177)</f>
        <v>600000</v>
      </c>
      <c r="E178" s="26">
        <f>SUM(E170:E177)</f>
        <v>600000</v>
      </c>
    </row>
    <row r="180" spans="1:5" ht="21.6" customHeight="1">
      <c r="A180" s="191" t="s">
        <v>1871</v>
      </c>
      <c r="B180" s="192"/>
      <c r="C180" s="193"/>
      <c r="D180" s="126">
        <f>D178+D169+D142+D134+D122+D93+D73+D44</f>
        <v>3519000</v>
      </c>
      <c r="E180" s="51">
        <f>E178+E169+E142+E134+E122+E93+E73+E44</f>
        <v>3458570.2</v>
      </c>
    </row>
  </sheetData>
  <mergeCells count="17">
    <mergeCell ref="A6:E6"/>
    <mergeCell ref="A134:C134"/>
    <mergeCell ref="A44:C44"/>
    <mergeCell ref="A73:C73"/>
    <mergeCell ref="A93:C93"/>
    <mergeCell ref="A122:C122"/>
    <mergeCell ref="A1:E1"/>
    <mergeCell ref="A2:E2"/>
    <mergeCell ref="A3:E3"/>
    <mergeCell ref="A4:E4"/>
    <mergeCell ref="A5:E5"/>
    <mergeCell ref="A169:C169"/>
    <mergeCell ref="A180:C180"/>
    <mergeCell ref="A178:C178"/>
    <mergeCell ref="A7:E7"/>
    <mergeCell ref="A8:E8"/>
    <mergeCell ref="A142:C142"/>
  </mergeCells>
  <pageMargins left="0.70866141732283472" right="0.70866141732283472" top="0.78740157480314965" bottom="0.78740157480314965" header="0.31496062992125984" footer="0.31496062992125984"/>
  <pageSetup paperSize="9" firstPageNumber="22" orientation="portrait" useFirstPageNumber="1" r:id="rId1"/>
  <headerFooter>
    <oddFooter>&amp;C&amp;P&amp;Rkap. 48 oblast volný čas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3" workbookViewId="0">
      <selection activeCell="C5" sqref="C5"/>
    </sheetView>
  </sheetViews>
  <sheetFormatPr defaultColWidth="9.140625" defaultRowHeight="15"/>
  <cols>
    <col min="1" max="1" width="8.28515625" style="2" customWidth="1"/>
    <col min="2" max="2" width="22.85546875" style="2" customWidth="1"/>
    <col min="3" max="3" width="27.140625" style="2" customWidth="1"/>
    <col min="4" max="5" width="14.42578125" style="2" customWidth="1"/>
    <col min="6" max="240" width="9.140625" style="2"/>
    <col min="241" max="241" width="7.7109375" style="2" customWidth="1"/>
    <col min="242" max="242" width="13.42578125" style="2" customWidth="1"/>
    <col min="243" max="243" width="4.42578125" style="2" customWidth="1"/>
    <col min="244" max="244" width="16.85546875" style="2" customWidth="1"/>
    <col min="245" max="245" width="8.7109375" style="2" customWidth="1"/>
    <col min="246" max="246" width="4.28515625" style="2" customWidth="1"/>
    <col min="247" max="247" width="2.7109375" style="2" customWidth="1"/>
    <col min="248" max="248" width="3" style="2" customWidth="1"/>
    <col min="249" max="249" width="4.28515625" style="2" customWidth="1"/>
    <col min="250" max="250" width="4" style="2" customWidth="1"/>
    <col min="251" max="251" width="14.42578125" style="2" customWidth="1"/>
    <col min="252" max="496" width="9.140625" style="2"/>
    <col min="497" max="497" width="7.7109375" style="2" customWidth="1"/>
    <col min="498" max="498" width="13.42578125" style="2" customWidth="1"/>
    <col min="499" max="499" width="4.42578125" style="2" customWidth="1"/>
    <col min="500" max="500" width="16.85546875" style="2" customWidth="1"/>
    <col min="501" max="501" width="8.7109375" style="2" customWidth="1"/>
    <col min="502" max="502" width="4.28515625" style="2" customWidth="1"/>
    <col min="503" max="503" width="2.7109375" style="2" customWidth="1"/>
    <col min="504" max="504" width="3" style="2" customWidth="1"/>
    <col min="505" max="505" width="4.28515625" style="2" customWidth="1"/>
    <col min="506" max="506" width="4" style="2" customWidth="1"/>
    <col min="507" max="507" width="14.42578125" style="2" customWidth="1"/>
    <col min="508" max="752" width="9.140625" style="2"/>
    <col min="753" max="753" width="7.7109375" style="2" customWidth="1"/>
    <col min="754" max="754" width="13.42578125" style="2" customWidth="1"/>
    <col min="755" max="755" width="4.42578125" style="2" customWidth="1"/>
    <col min="756" max="756" width="16.85546875" style="2" customWidth="1"/>
    <col min="757" max="757" width="8.7109375" style="2" customWidth="1"/>
    <col min="758" max="758" width="4.28515625" style="2" customWidth="1"/>
    <col min="759" max="759" width="2.7109375" style="2" customWidth="1"/>
    <col min="760" max="760" width="3" style="2" customWidth="1"/>
    <col min="761" max="761" width="4.28515625" style="2" customWidth="1"/>
    <col min="762" max="762" width="4" style="2" customWidth="1"/>
    <col min="763" max="763" width="14.42578125" style="2" customWidth="1"/>
    <col min="764" max="1008" width="9.140625" style="2"/>
    <col min="1009" max="1009" width="7.7109375" style="2" customWidth="1"/>
    <col min="1010" max="1010" width="13.42578125" style="2" customWidth="1"/>
    <col min="1011" max="1011" width="4.42578125" style="2" customWidth="1"/>
    <col min="1012" max="1012" width="16.85546875" style="2" customWidth="1"/>
    <col min="1013" max="1013" width="8.7109375" style="2" customWidth="1"/>
    <col min="1014" max="1014" width="4.28515625" style="2" customWidth="1"/>
    <col min="1015" max="1015" width="2.7109375" style="2" customWidth="1"/>
    <col min="1016" max="1016" width="3" style="2" customWidth="1"/>
    <col min="1017" max="1017" width="4.28515625" style="2" customWidth="1"/>
    <col min="1018" max="1018" width="4" style="2" customWidth="1"/>
    <col min="1019" max="1019" width="14.42578125" style="2" customWidth="1"/>
    <col min="1020" max="1264" width="9.140625" style="2"/>
    <col min="1265" max="1265" width="7.7109375" style="2" customWidth="1"/>
    <col min="1266" max="1266" width="13.42578125" style="2" customWidth="1"/>
    <col min="1267" max="1267" width="4.42578125" style="2" customWidth="1"/>
    <col min="1268" max="1268" width="16.85546875" style="2" customWidth="1"/>
    <col min="1269" max="1269" width="8.7109375" style="2" customWidth="1"/>
    <col min="1270" max="1270" width="4.28515625" style="2" customWidth="1"/>
    <col min="1271" max="1271" width="2.7109375" style="2" customWidth="1"/>
    <col min="1272" max="1272" width="3" style="2" customWidth="1"/>
    <col min="1273" max="1273" width="4.28515625" style="2" customWidth="1"/>
    <col min="1274" max="1274" width="4" style="2" customWidth="1"/>
    <col min="1275" max="1275" width="14.42578125" style="2" customWidth="1"/>
    <col min="1276" max="1520" width="9.140625" style="2"/>
    <col min="1521" max="1521" width="7.7109375" style="2" customWidth="1"/>
    <col min="1522" max="1522" width="13.42578125" style="2" customWidth="1"/>
    <col min="1523" max="1523" width="4.42578125" style="2" customWidth="1"/>
    <col min="1524" max="1524" width="16.85546875" style="2" customWidth="1"/>
    <col min="1525" max="1525" width="8.7109375" style="2" customWidth="1"/>
    <col min="1526" max="1526" width="4.28515625" style="2" customWidth="1"/>
    <col min="1527" max="1527" width="2.7109375" style="2" customWidth="1"/>
    <col min="1528" max="1528" width="3" style="2" customWidth="1"/>
    <col min="1529" max="1529" width="4.28515625" style="2" customWidth="1"/>
    <col min="1530" max="1530" width="4" style="2" customWidth="1"/>
    <col min="1531" max="1531" width="14.42578125" style="2" customWidth="1"/>
    <col min="1532" max="1776" width="9.140625" style="2"/>
    <col min="1777" max="1777" width="7.7109375" style="2" customWidth="1"/>
    <col min="1778" max="1778" width="13.42578125" style="2" customWidth="1"/>
    <col min="1779" max="1779" width="4.42578125" style="2" customWidth="1"/>
    <col min="1780" max="1780" width="16.85546875" style="2" customWidth="1"/>
    <col min="1781" max="1781" width="8.7109375" style="2" customWidth="1"/>
    <col min="1782" max="1782" width="4.28515625" style="2" customWidth="1"/>
    <col min="1783" max="1783" width="2.7109375" style="2" customWidth="1"/>
    <col min="1784" max="1784" width="3" style="2" customWidth="1"/>
    <col min="1785" max="1785" width="4.28515625" style="2" customWidth="1"/>
    <col min="1786" max="1786" width="4" style="2" customWidth="1"/>
    <col min="1787" max="1787" width="14.42578125" style="2" customWidth="1"/>
    <col min="1788" max="2032" width="9.140625" style="2"/>
    <col min="2033" max="2033" width="7.7109375" style="2" customWidth="1"/>
    <col min="2034" max="2034" width="13.42578125" style="2" customWidth="1"/>
    <col min="2035" max="2035" width="4.42578125" style="2" customWidth="1"/>
    <col min="2036" max="2036" width="16.85546875" style="2" customWidth="1"/>
    <col min="2037" max="2037" width="8.7109375" style="2" customWidth="1"/>
    <col min="2038" max="2038" width="4.28515625" style="2" customWidth="1"/>
    <col min="2039" max="2039" width="2.7109375" style="2" customWidth="1"/>
    <col min="2040" max="2040" width="3" style="2" customWidth="1"/>
    <col min="2041" max="2041" width="4.28515625" style="2" customWidth="1"/>
    <col min="2042" max="2042" width="4" style="2" customWidth="1"/>
    <col min="2043" max="2043" width="14.42578125" style="2" customWidth="1"/>
    <col min="2044" max="2288" width="9.140625" style="2"/>
    <col min="2289" max="2289" width="7.7109375" style="2" customWidth="1"/>
    <col min="2290" max="2290" width="13.42578125" style="2" customWidth="1"/>
    <col min="2291" max="2291" width="4.42578125" style="2" customWidth="1"/>
    <col min="2292" max="2292" width="16.85546875" style="2" customWidth="1"/>
    <col min="2293" max="2293" width="8.7109375" style="2" customWidth="1"/>
    <col min="2294" max="2294" width="4.28515625" style="2" customWidth="1"/>
    <col min="2295" max="2295" width="2.7109375" style="2" customWidth="1"/>
    <col min="2296" max="2296" width="3" style="2" customWidth="1"/>
    <col min="2297" max="2297" width="4.28515625" style="2" customWidth="1"/>
    <col min="2298" max="2298" width="4" style="2" customWidth="1"/>
    <col min="2299" max="2299" width="14.42578125" style="2" customWidth="1"/>
    <col min="2300" max="2544" width="9.140625" style="2"/>
    <col min="2545" max="2545" width="7.7109375" style="2" customWidth="1"/>
    <col min="2546" max="2546" width="13.42578125" style="2" customWidth="1"/>
    <col min="2547" max="2547" width="4.42578125" style="2" customWidth="1"/>
    <col min="2548" max="2548" width="16.85546875" style="2" customWidth="1"/>
    <col min="2549" max="2549" width="8.7109375" style="2" customWidth="1"/>
    <col min="2550" max="2550" width="4.28515625" style="2" customWidth="1"/>
    <col min="2551" max="2551" width="2.7109375" style="2" customWidth="1"/>
    <col min="2552" max="2552" width="3" style="2" customWidth="1"/>
    <col min="2553" max="2553" width="4.28515625" style="2" customWidth="1"/>
    <col min="2554" max="2554" width="4" style="2" customWidth="1"/>
    <col min="2555" max="2555" width="14.42578125" style="2" customWidth="1"/>
    <col min="2556" max="2800" width="9.140625" style="2"/>
    <col min="2801" max="2801" width="7.7109375" style="2" customWidth="1"/>
    <col min="2802" max="2802" width="13.42578125" style="2" customWidth="1"/>
    <col min="2803" max="2803" width="4.42578125" style="2" customWidth="1"/>
    <col min="2804" max="2804" width="16.85546875" style="2" customWidth="1"/>
    <col min="2805" max="2805" width="8.7109375" style="2" customWidth="1"/>
    <col min="2806" max="2806" width="4.28515625" style="2" customWidth="1"/>
    <col min="2807" max="2807" width="2.7109375" style="2" customWidth="1"/>
    <col min="2808" max="2808" width="3" style="2" customWidth="1"/>
    <col min="2809" max="2809" width="4.28515625" style="2" customWidth="1"/>
    <col min="2810" max="2810" width="4" style="2" customWidth="1"/>
    <col min="2811" max="2811" width="14.42578125" style="2" customWidth="1"/>
    <col min="2812" max="3056" width="9.140625" style="2"/>
    <col min="3057" max="3057" width="7.7109375" style="2" customWidth="1"/>
    <col min="3058" max="3058" width="13.42578125" style="2" customWidth="1"/>
    <col min="3059" max="3059" width="4.42578125" style="2" customWidth="1"/>
    <col min="3060" max="3060" width="16.85546875" style="2" customWidth="1"/>
    <col min="3061" max="3061" width="8.7109375" style="2" customWidth="1"/>
    <col min="3062" max="3062" width="4.28515625" style="2" customWidth="1"/>
    <col min="3063" max="3063" width="2.7109375" style="2" customWidth="1"/>
    <col min="3064" max="3064" width="3" style="2" customWidth="1"/>
    <col min="3065" max="3065" width="4.28515625" style="2" customWidth="1"/>
    <col min="3066" max="3066" width="4" style="2" customWidth="1"/>
    <col min="3067" max="3067" width="14.42578125" style="2" customWidth="1"/>
    <col min="3068" max="3312" width="9.140625" style="2"/>
    <col min="3313" max="3313" width="7.7109375" style="2" customWidth="1"/>
    <col min="3314" max="3314" width="13.42578125" style="2" customWidth="1"/>
    <col min="3315" max="3315" width="4.42578125" style="2" customWidth="1"/>
    <col min="3316" max="3316" width="16.85546875" style="2" customWidth="1"/>
    <col min="3317" max="3317" width="8.7109375" style="2" customWidth="1"/>
    <col min="3318" max="3318" width="4.28515625" style="2" customWidth="1"/>
    <col min="3319" max="3319" width="2.7109375" style="2" customWidth="1"/>
    <col min="3320" max="3320" width="3" style="2" customWidth="1"/>
    <col min="3321" max="3321" width="4.28515625" style="2" customWidth="1"/>
    <col min="3322" max="3322" width="4" style="2" customWidth="1"/>
    <col min="3323" max="3323" width="14.42578125" style="2" customWidth="1"/>
    <col min="3324" max="3568" width="9.140625" style="2"/>
    <col min="3569" max="3569" width="7.7109375" style="2" customWidth="1"/>
    <col min="3570" max="3570" width="13.42578125" style="2" customWidth="1"/>
    <col min="3571" max="3571" width="4.42578125" style="2" customWidth="1"/>
    <col min="3572" max="3572" width="16.85546875" style="2" customWidth="1"/>
    <col min="3573" max="3573" width="8.7109375" style="2" customWidth="1"/>
    <col min="3574" max="3574" width="4.28515625" style="2" customWidth="1"/>
    <col min="3575" max="3575" width="2.7109375" style="2" customWidth="1"/>
    <col min="3576" max="3576" width="3" style="2" customWidth="1"/>
    <col min="3577" max="3577" width="4.28515625" style="2" customWidth="1"/>
    <col min="3578" max="3578" width="4" style="2" customWidth="1"/>
    <col min="3579" max="3579" width="14.42578125" style="2" customWidth="1"/>
    <col min="3580" max="3824" width="9.140625" style="2"/>
    <col min="3825" max="3825" width="7.7109375" style="2" customWidth="1"/>
    <col min="3826" max="3826" width="13.42578125" style="2" customWidth="1"/>
    <col min="3827" max="3827" width="4.42578125" style="2" customWidth="1"/>
    <col min="3828" max="3828" width="16.85546875" style="2" customWidth="1"/>
    <col min="3829" max="3829" width="8.7109375" style="2" customWidth="1"/>
    <col min="3830" max="3830" width="4.28515625" style="2" customWidth="1"/>
    <col min="3831" max="3831" width="2.7109375" style="2" customWidth="1"/>
    <col min="3832" max="3832" width="3" style="2" customWidth="1"/>
    <col min="3833" max="3833" width="4.28515625" style="2" customWidth="1"/>
    <col min="3834" max="3834" width="4" style="2" customWidth="1"/>
    <col min="3835" max="3835" width="14.42578125" style="2" customWidth="1"/>
    <col min="3836" max="4080" width="9.140625" style="2"/>
    <col min="4081" max="4081" width="7.7109375" style="2" customWidth="1"/>
    <col min="4082" max="4082" width="13.42578125" style="2" customWidth="1"/>
    <col min="4083" max="4083" width="4.42578125" style="2" customWidth="1"/>
    <col min="4084" max="4084" width="16.85546875" style="2" customWidth="1"/>
    <col min="4085" max="4085" width="8.7109375" style="2" customWidth="1"/>
    <col min="4086" max="4086" width="4.28515625" style="2" customWidth="1"/>
    <col min="4087" max="4087" width="2.7109375" style="2" customWidth="1"/>
    <col min="4088" max="4088" width="3" style="2" customWidth="1"/>
    <col min="4089" max="4089" width="4.28515625" style="2" customWidth="1"/>
    <col min="4090" max="4090" width="4" style="2" customWidth="1"/>
    <col min="4091" max="4091" width="14.42578125" style="2" customWidth="1"/>
    <col min="4092" max="4336" width="9.140625" style="2"/>
    <col min="4337" max="4337" width="7.7109375" style="2" customWidth="1"/>
    <col min="4338" max="4338" width="13.42578125" style="2" customWidth="1"/>
    <col min="4339" max="4339" width="4.42578125" style="2" customWidth="1"/>
    <col min="4340" max="4340" width="16.85546875" style="2" customWidth="1"/>
    <col min="4341" max="4341" width="8.7109375" style="2" customWidth="1"/>
    <col min="4342" max="4342" width="4.28515625" style="2" customWidth="1"/>
    <col min="4343" max="4343" width="2.7109375" style="2" customWidth="1"/>
    <col min="4344" max="4344" width="3" style="2" customWidth="1"/>
    <col min="4345" max="4345" width="4.28515625" style="2" customWidth="1"/>
    <col min="4346" max="4346" width="4" style="2" customWidth="1"/>
    <col min="4347" max="4347" width="14.42578125" style="2" customWidth="1"/>
    <col min="4348" max="4592" width="9.140625" style="2"/>
    <col min="4593" max="4593" width="7.7109375" style="2" customWidth="1"/>
    <col min="4594" max="4594" width="13.42578125" style="2" customWidth="1"/>
    <col min="4595" max="4595" width="4.42578125" style="2" customWidth="1"/>
    <col min="4596" max="4596" width="16.85546875" style="2" customWidth="1"/>
    <col min="4597" max="4597" width="8.7109375" style="2" customWidth="1"/>
    <col min="4598" max="4598" width="4.28515625" style="2" customWidth="1"/>
    <col min="4599" max="4599" width="2.7109375" style="2" customWidth="1"/>
    <col min="4600" max="4600" width="3" style="2" customWidth="1"/>
    <col min="4601" max="4601" width="4.28515625" style="2" customWidth="1"/>
    <col min="4602" max="4602" width="4" style="2" customWidth="1"/>
    <col min="4603" max="4603" width="14.42578125" style="2" customWidth="1"/>
    <col min="4604" max="4848" width="9.140625" style="2"/>
    <col min="4849" max="4849" width="7.7109375" style="2" customWidth="1"/>
    <col min="4850" max="4850" width="13.42578125" style="2" customWidth="1"/>
    <col min="4851" max="4851" width="4.42578125" style="2" customWidth="1"/>
    <col min="4852" max="4852" width="16.85546875" style="2" customWidth="1"/>
    <col min="4853" max="4853" width="8.7109375" style="2" customWidth="1"/>
    <col min="4854" max="4854" width="4.28515625" style="2" customWidth="1"/>
    <col min="4855" max="4855" width="2.7109375" style="2" customWidth="1"/>
    <col min="4856" max="4856" width="3" style="2" customWidth="1"/>
    <col min="4857" max="4857" width="4.28515625" style="2" customWidth="1"/>
    <col min="4858" max="4858" width="4" style="2" customWidth="1"/>
    <col min="4859" max="4859" width="14.42578125" style="2" customWidth="1"/>
    <col min="4860" max="5104" width="9.140625" style="2"/>
    <col min="5105" max="5105" width="7.7109375" style="2" customWidth="1"/>
    <col min="5106" max="5106" width="13.42578125" style="2" customWidth="1"/>
    <col min="5107" max="5107" width="4.42578125" style="2" customWidth="1"/>
    <col min="5108" max="5108" width="16.85546875" style="2" customWidth="1"/>
    <col min="5109" max="5109" width="8.7109375" style="2" customWidth="1"/>
    <col min="5110" max="5110" width="4.28515625" style="2" customWidth="1"/>
    <col min="5111" max="5111" width="2.7109375" style="2" customWidth="1"/>
    <col min="5112" max="5112" width="3" style="2" customWidth="1"/>
    <col min="5113" max="5113" width="4.28515625" style="2" customWidth="1"/>
    <col min="5114" max="5114" width="4" style="2" customWidth="1"/>
    <col min="5115" max="5115" width="14.42578125" style="2" customWidth="1"/>
    <col min="5116" max="5360" width="9.140625" style="2"/>
    <col min="5361" max="5361" width="7.7109375" style="2" customWidth="1"/>
    <col min="5362" max="5362" width="13.42578125" style="2" customWidth="1"/>
    <col min="5363" max="5363" width="4.42578125" style="2" customWidth="1"/>
    <col min="5364" max="5364" width="16.85546875" style="2" customWidth="1"/>
    <col min="5365" max="5365" width="8.7109375" style="2" customWidth="1"/>
    <col min="5366" max="5366" width="4.28515625" style="2" customWidth="1"/>
    <col min="5367" max="5367" width="2.7109375" style="2" customWidth="1"/>
    <col min="5368" max="5368" width="3" style="2" customWidth="1"/>
    <col min="5369" max="5369" width="4.28515625" style="2" customWidth="1"/>
    <col min="5370" max="5370" width="4" style="2" customWidth="1"/>
    <col min="5371" max="5371" width="14.42578125" style="2" customWidth="1"/>
    <col min="5372" max="5616" width="9.140625" style="2"/>
    <col min="5617" max="5617" width="7.7109375" style="2" customWidth="1"/>
    <col min="5618" max="5618" width="13.42578125" style="2" customWidth="1"/>
    <col min="5619" max="5619" width="4.42578125" style="2" customWidth="1"/>
    <col min="5620" max="5620" width="16.85546875" style="2" customWidth="1"/>
    <col min="5621" max="5621" width="8.7109375" style="2" customWidth="1"/>
    <col min="5622" max="5622" width="4.28515625" style="2" customWidth="1"/>
    <col min="5623" max="5623" width="2.7109375" style="2" customWidth="1"/>
    <col min="5624" max="5624" width="3" style="2" customWidth="1"/>
    <col min="5625" max="5625" width="4.28515625" style="2" customWidth="1"/>
    <col min="5626" max="5626" width="4" style="2" customWidth="1"/>
    <col min="5627" max="5627" width="14.42578125" style="2" customWidth="1"/>
    <col min="5628" max="5872" width="9.140625" style="2"/>
    <col min="5873" max="5873" width="7.7109375" style="2" customWidth="1"/>
    <col min="5874" max="5874" width="13.42578125" style="2" customWidth="1"/>
    <col min="5875" max="5875" width="4.42578125" style="2" customWidth="1"/>
    <col min="5876" max="5876" width="16.85546875" style="2" customWidth="1"/>
    <col min="5877" max="5877" width="8.7109375" style="2" customWidth="1"/>
    <col min="5878" max="5878" width="4.28515625" style="2" customWidth="1"/>
    <col min="5879" max="5879" width="2.7109375" style="2" customWidth="1"/>
    <col min="5880" max="5880" width="3" style="2" customWidth="1"/>
    <col min="5881" max="5881" width="4.28515625" style="2" customWidth="1"/>
    <col min="5882" max="5882" width="4" style="2" customWidth="1"/>
    <col min="5883" max="5883" width="14.42578125" style="2" customWidth="1"/>
    <col min="5884" max="6128" width="9.140625" style="2"/>
    <col min="6129" max="6129" width="7.7109375" style="2" customWidth="1"/>
    <col min="6130" max="6130" width="13.42578125" style="2" customWidth="1"/>
    <col min="6131" max="6131" width="4.42578125" style="2" customWidth="1"/>
    <col min="6132" max="6132" width="16.85546875" style="2" customWidth="1"/>
    <col min="6133" max="6133" width="8.7109375" style="2" customWidth="1"/>
    <col min="6134" max="6134" width="4.28515625" style="2" customWidth="1"/>
    <col min="6135" max="6135" width="2.7109375" style="2" customWidth="1"/>
    <col min="6136" max="6136" width="3" style="2" customWidth="1"/>
    <col min="6137" max="6137" width="4.28515625" style="2" customWidth="1"/>
    <col min="6138" max="6138" width="4" style="2" customWidth="1"/>
    <col min="6139" max="6139" width="14.42578125" style="2" customWidth="1"/>
    <col min="6140" max="6384" width="9.140625" style="2"/>
    <col min="6385" max="6385" width="7.7109375" style="2" customWidth="1"/>
    <col min="6386" max="6386" width="13.42578125" style="2" customWidth="1"/>
    <col min="6387" max="6387" width="4.42578125" style="2" customWidth="1"/>
    <col min="6388" max="6388" width="16.85546875" style="2" customWidth="1"/>
    <col min="6389" max="6389" width="8.7109375" style="2" customWidth="1"/>
    <col min="6390" max="6390" width="4.28515625" style="2" customWidth="1"/>
    <col min="6391" max="6391" width="2.7109375" style="2" customWidth="1"/>
    <col min="6392" max="6392" width="3" style="2" customWidth="1"/>
    <col min="6393" max="6393" width="4.28515625" style="2" customWidth="1"/>
    <col min="6394" max="6394" width="4" style="2" customWidth="1"/>
    <col min="6395" max="6395" width="14.42578125" style="2" customWidth="1"/>
    <col min="6396" max="6640" width="9.140625" style="2"/>
    <col min="6641" max="6641" width="7.7109375" style="2" customWidth="1"/>
    <col min="6642" max="6642" width="13.42578125" style="2" customWidth="1"/>
    <col min="6643" max="6643" width="4.42578125" style="2" customWidth="1"/>
    <col min="6644" max="6644" width="16.85546875" style="2" customWidth="1"/>
    <col min="6645" max="6645" width="8.7109375" style="2" customWidth="1"/>
    <col min="6646" max="6646" width="4.28515625" style="2" customWidth="1"/>
    <col min="6647" max="6647" width="2.7109375" style="2" customWidth="1"/>
    <col min="6648" max="6648" width="3" style="2" customWidth="1"/>
    <col min="6649" max="6649" width="4.28515625" style="2" customWidth="1"/>
    <col min="6650" max="6650" width="4" style="2" customWidth="1"/>
    <col min="6651" max="6651" width="14.42578125" style="2" customWidth="1"/>
    <col min="6652" max="6896" width="9.140625" style="2"/>
    <col min="6897" max="6897" width="7.7109375" style="2" customWidth="1"/>
    <col min="6898" max="6898" width="13.42578125" style="2" customWidth="1"/>
    <col min="6899" max="6899" width="4.42578125" style="2" customWidth="1"/>
    <col min="6900" max="6900" width="16.85546875" style="2" customWidth="1"/>
    <col min="6901" max="6901" width="8.7109375" style="2" customWidth="1"/>
    <col min="6902" max="6902" width="4.28515625" style="2" customWidth="1"/>
    <col min="6903" max="6903" width="2.7109375" style="2" customWidth="1"/>
    <col min="6904" max="6904" width="3" style="2" customWidth="1"/>
    <col min="6905" max="6905" width="4.28515625" style="2" customWidth="1"/>
    <col min="6906" max="6906" width="4" style="2" customWidth="1"/>
    <col min="6907" max="6907" width="14.42578125" style="2" customWidth="1"/>
    <col min="6908" max="7152" width="9.140625" style="2"/>
    <col min="7153" max="7153" width="7.7109375" style="2" customWidth="1"/>
    <col min="7154" max="7154" width="13.42578125" style="2" customWidth="1"/>
    <col min="7155" max="7155" width="4.42578125" style="2" customWidth="1"/>
    <col min="7156" max="7156" width="16.85546875" style="2" customWidth="1"/>
    <col min="7157" max="7157" width="8.7109375" style="2" customWidth="1"/>
    <col min="7158" max="7158" width="4.28515625" style="2" customWidth="1"/>
    <col min="7159" max="7159" width="2.7109375" style="2" customWidth="1"/>
    <col min="7160" max="7160" width="3" style="2" customWidth="1"/>
    <col min="7161" max="7161" width="4.28515625" style="2" customWidth="1"/>
    <col min="7162" max="7162" width="4" style="2" customWidth="1"/>
    <col min="7163" max="7163" width="14.42578125" style="2" customWidth="1"/>
    <col min="7164" max="7408" width="9.140625" style="2"/>
    <col min="7409" max="7409" width="7.7109375" style="2" customWidth="1"/>
    <col min="7410" max="7410" width="13.42578125" style="2" customWidth="1"/>
    <col min="7411" max="7411" width="4.42578125" style="2" customWidth="1"/>
    <col min="7412" max="7412" width="16.85546875" style="2" customWidth="1"/>
    <col min="7413" max="7413" width="8.7109375" style="2" customWidth="1"/>
    <col min="7414" max="7414" width="4.28515625" style="2" customWidth="1"/>
    <col min="7415" max="7415" width="2.7109375" style="2" customWidth="1"/>
    <col min="7416" max="7416" width="3" style="2" customWidth="1"/>
    <col min="7417" max="7417" width="4.28515625" style="2" customWidth="1"/>
    <col min="7418" max="7418" width="4" style="2" customWidth="1"/>
    <col min="7419" max="7419" width="14.42578125" style="2" customWidth="1"/>
    <col min="7420" max="7664" width="9.140625" style="2"/>
    <col min="7665" max="7665" width="7.7109375" style="2" customWidth="1"/>
    <col min="7666" max="7666" width="13.42578125" style="2" customWidth="1"/>
    <col min="7667" max="7667" width="4.42578125" style="2" customWidth="1"/>
    <col min="7668" max="7668" width="16.85546875" style="2" customWidth="1"/>
    <col min="7669" max="7669" width="8.7109375" style="2" customWidth="1"/>
    <col min="7670" max="7670" width="4.28515625" style="2" customWidth="1"/>
    <col min="7671" max="7671" width="2.7109375" style="2" customWidth="1"/>
    <col min="7672" max="7672" width="3" style="2" customWidth="1"/>
    <col min="7673" max="7673" width="4.28515625" style="2" customWidth="1"/>
    <col min="7674" max="7674" width="4" style="2" customWidth="1"/>
    <col min="7675" max="7675" width="14.42578125" style="2" customWidth="1"/>
    <col min="7676" max="7920" width="9.140625" style="2"/>
    <col min="7921" max="7921" width="7.7109375" style="2" customWidth="1"/>
    <col min="7922" max="7922" width="13.42578125" style="2" customWidth="1"/>
    <col min="7923" max="7923" width="4.42578125" style="2" customWidth="1"/>
    <col min="7924" max="7924" width="16.85546875" style="2" customWidth="1"/>
    <col min="7925" max="7925" width="8.7109375" style="2" customWidth="1"/>
    <col min="7926" max="7926" width="4.28515625" style="2" customWidth="1"/>
    <col min="7927" max="7927" width="2.7109375" style="2" customWidth="1"/>
    <col min="7928" max="7928" width="3" style="2" customWidth="1"/>
    <col min="7929" max="7929" width="4.28515625" style="2" customWidth="1"/>
    <col min="7930" max="7930" width="4" style="2" customWidth="1"/>
    <col min="7931" max="7931" width="14.42578125" style="2" customWidth="1"/>
    <col min="7932" max="8176" width="9.140625" style="2"/>
    <col min="8177" max="8177" width="7.7109375" style="2" customWidth="1"/>
    <col min="8178" max="8178" width="13.42578125" style="2" customWidth="1"/>
    <col min="8179" max="8179" width="4.42578125" style="2" customWidth="1"/>
    <col min="8180" max="8180" width="16.85546875" style="2" customWidth="1"/>
    <col min="8181" max="8181" width="8.7109375" style="2" customWidth="1"/>
    <col min="8182" max="8182" width="4.28515625" style="2" customWidth="1"/>
    <col min="8183" max="8183" width="2.7109375" style="2" customWidth="1"/>
    <col min="8184" max="8184" width="3" style="2" customWidth="1"/>
    <col min="8185" max="8185" width="4.28515625" style="2" customWidth="1"/>
    <col min="8186" max="8186" width="4" style="2" customWidth="1"/>
    <col min="8187" max="8187" width="14.42578125" style="2" customWidth="1"/>
    <col min="8188" max="8432" width="9.140625" style="2"/>
    <col min="8433" max="8433" width="7.7109375" style="2" customWidth="1"/>
    <col min="8434" max="8434" width="13.42578125" style="2" customWidth="1"/>
    <col min="8435" max="8435" width="4.42578125" style="2" customWidth="1"/>
    <col min="8436" max="8436" width="16.85546875" style="2" customWidth="1"/>
    <col min="8437" max="8437" width="8.7109375" style="2" customWidth="1"/>
    <col min="8438" max="8438" width="4.28515625" style="2" customWidth="1"/>
    <col min="8439" max="8439" width="2.7109375" style="2" customWidth="1"/>
    <col min="8440" max="8440" width="3" style="2" customWidth="1"/>
    <col min="8441" max="8441" width="4.28515625" style="2" customWidth="1"/>
    <col min="8442" max="8442" width="4" style="2" customWidth="1"/>
    <col min="8443" max="8443" width="14.42578125" style="2" customWidth="1"/>
    <col min="8444" max="8688" width="9.140625" style="2"/>
    <col min="8689" max="8689" width="7.7109375" style="2" customWidth="1"/>
    <col min="8690" max="8690" width="13.42578125" style="2" customWidth="1"/>
    <col min="8691" max="8691" width="4.42578125" style="2" customWidth="1"/>
    <col min="8692" max="8692" width="16.85546875" style="2" customWidth="1"/>
    <col min="8693" max="8693" width="8.7109375" style="2" customWidth="1"/>
    <col min="8694" max="8694" width="4.28515625" style="2" customWidth="1"/>
    <col min="8695" max="8695" width="2.7109375" style="2" customWidth="1"/>
    <col min="8696" max="8696" width="3" style="2" customWidth="1"/>
    <col min="8697" max="8697" width="4.28515625" style="2" customWidth="1"/>
    <col min="8698" max="8698" width="4" style="2" customWidth="1"/>
    <col min="8699" max="8699" width="14.42578125" style="2" customWidth="1"/>
    <col min="8700" max="8944" width="9.140625" style="2"/>
    <col min="8945" max="8945" width="7.7109375" style="2" customWidth="1"/>
    <col min="8946" max="8946" width="13.42578125" style="2" customWidth="1"/>
    <col min="8947" max="8947" width="4.42578125" style="2" customWidth="1"/>
    <col min="8948" max="8948" width="16.85546875" style="2" customWidth="1"/>
    <col min="8949" max="8949" width="8.7109375" style="2" customWidth="1"/>
    <col min="8950" max="8950" width="4.28515625" style="2" customWidth="1"/>
    <col min="8951" max="8951" width="2.7109375" style="2" customWidth="1"/>
    <col min="8952" max="8952" width="3" style="2" customWidth="1"/>
    <col min="8953" max="8953" width="4.28515625" style="2" customWidth="1"/>
    <col min="8954" max="8954" width="4" style="2" customWidth="1"/>
    <col min="8955" max="8955" width="14.42578125" style="2" customWidth="1"/>
    <col min="8956" max="9200" width="9.140625" style="2"/>
    <col min="9201" max="9201" width="7.7109375" style="2" customWidth="1"/>
    <col min="9202" max="9202" width="13.42578125" style="2" customWidth="1"/>
    <col min="9203" max="9203" width="4.42578125" style="2" customWidth="1"/>
    <col min="9204" max="9204" width="16.85546875" style="2" customWidth="1"/>
    <col min="9205" max="9205" width="8.7109375" style="2" customWidth="1"/>
    <col min="9206" max="9206" width="4.28515625" style="2" customWidth="1"/>
    <col min="9207" max="9207" width="2.7109375" style="2" customWidth="1"/>
    <col min="9208" max="9208" width="3" style="2" customWidth="1"/>
    <col min="9209" max="9209" width="4.28515625" style="2" customWidth="1"/>
    <col min="9210" max="9210" width="4" style="2" customWidth="1"/>
    <col min="9211" max="9211" width="14.42578125" style="2" customWidth="1"/>
    <col min="9212" max="9456" width="9.140625" style="2"/>
    <col min="9457" max="9457" width="7.7109375" style="2" customWidth="1"/>
    <col min="9458" max="9458" width="13.42578125" style="2" customWidth="1"/>
    <col min="9459" max="9459" width="4.42578125" style="2" customWidth="1"/>
    <col min="9460" max="9460" width="16.85546875" style="2" customWidth="1"/>
    <col min="9461" max="9461" width="8.7109375" style="2" customWidth="1"/>
    <col min="9462" max="9462" width="4.28515625" style="2" customWidth="1"/>
    <col min="9463" max="9463" width="2.7109375" style="2" customWidth="1"/>
    <col min="9464" max="9464" width="3" style="2" customWidth="1"/>
    <col min="9465" max="9465" width="4.28515625" style="2" customWidth="1"/>
    <col min="9466" max="9466" width="4" style="2" customWidth="1"/>
    <col min="9467" max="9467" width="14.42578125" style="2" customWidth="1"/>
    <col min="9468" max="9712" width="9.140625" style="2"/>
    <col min="9713" max="9713" width="7.7109375" style="2" customWidth="1"/>
    <col min="9714" max="9714" width="13.42578125" style="2" customWidth="1"/>
    <col min="9715" max="9715" width="4.42578125" style="2" customWidth="1"/>
    <col min="9716" max="9716" width="16.85546875" style="2" customWidth="1"/>
    <col min="9717" max="9717" width="8.7109375" style="2" customWidth="1"/>
    <col min="9718" max="9718" width="4.28515625" style="2" customWidth="1"/>
    <col min="9719" max="9719" width="2.7109375" style="2" customWidth="1"/>
    <col min="9720" max="9720" width="3" style="2" customWidth="1"/>
    <col min="9721" max="9721" width="4.28515625" style="2" customWidth="1"/>
    <col min="9722" max="9722" width="4" style="2" customWidth="1"/>
    <col min="9723" max="9723" width="14.42578125" style="2" customWidth="1"/>
    <col min="9724" max="9968" width="9.140625" style="2"/>
    <col min="9969" max="9969" width="7.7109375" style="2" customWidth="1"/>
    <col min="9970" max="9970" width="13.42578125" style="2" customWidth="1"/>
    <col min="9971" max="9971" width="4.42578125" style="2" customWidth="1"/>
    <col min="9972" max="9972" width="16.85546875" style="2" customWidth="1"/>
    <col min="9973" max="9973" width="8.7109375" style="2" customWidth="1"/>
    <col min="9974" max="9974" width="4.28515625" style="2" customWidth="1"/>
    <col min="9975" max="9975" width="2.7109375" style="2" customWidth="1"/>
    <col min="9976" max="9976" width="3" style="2" customWidth="1"/>
    <col min="9977" max="9977" width="4.28515625" style="2" customWidth="1"/>
    <col min="9978" max="9978" width="4" style="2" customWidth="1"/>
    <col min="9979" max="9979" width="14.42578125" style="2" customWidth="1"/>
    <col min="9980" max="10224" width="9.140625" style="2"/>
    <col min="10225" max="10225" width="7.7109375" style="2" customWidth="1"/>
    <col min="10226" max="10226" width="13.42578125" style="2" customWidth="1"/>
    <col min="10227" max="10227" width="4.42578125" style="2" customWidth="1"/>
    <col min="10228" max="10228" width="16.85546875" style="2" customWidth="1"/>
    <col min="10229" max="10229" width="8.7109375" style="2" customWidth="1"/>
    <col min="10230" max="10230" width="4.28515625" style="2" customWidth="1"/>
    <col min="10231" max="10231" width="2.7109375" style="2" customWidth="1"/>
    <col min="10232" max="10232" width="3" style="2" customWidth="1"/>
    <col min="10233" max="10233" width="4.28515625" style="2" customWidth="1"/>
    <col min="10234" max="10234" width="4" style="2" customWidth="1"/>
    <col min="10235" max="10235" width="14.42578125" style="2" customWidth="1"/>
    <col min="10236" max="10480" width="9.140625" style="2"/>
    <col min="10481" max="10481" width="7.7109375" style="2" customWidth="1"/>
    <col min="10482" max="10482" width="13.42578125" style="2" customWidth="1"/>
    <col min="10483" max="10483" width="4.42578125" style="2" customWidth="1"/>
    <col min="10484" max="10484" width="16.85546875" style="2" customWidth="1"/>
    <col min="10485" max="10485" width="8.7109375" style="2" customWidth="1"/>
    <col min="10486" max="10486" width="4.28515625" style="2" customWidth="1"/>
    <col min="10487" max="10487" width="2.7109375" style="2" customWidth="1"/>
    <col min="10488" max="10488" width="3" style="2" customWidth="1"/>
    <col min="10489" max="10489" width="4.28515625" style="2" customWidth="1"/>
    <col min="10490" max="10490" width="4" style="2" customWidth="1"/>
    <col min="10491" max="10491" width="14.42578125" style="2" customWidth="1"/>
    <col min="10492" max="10736" width="9.140625" style="2"/>
    <col min="10737" max="10737" width="7.7109375" style="2" customWidth="1"/>
    <col min="10738" max="10738" width="13.42578125" style="2" customWidth="1"/>
    <col min="10739" max="10739" width="4.42578125" style="2" customWidth="1"/>
    <col min="10740" max="10740" width="16.85546875" style="2" customWidth="1"/>
    <col min="10741" max="10741" width="8.7109375" style="2" customWidth="1"/>
    <col min="10742" max="10742" width="4.28515625" style="2" customWidth="1"/>
    <col min="10743" max="10743" width="2.7109375" style="2" customWidth="1"/>
    <col min="10744" max="10744" width="3" style="2" customWidth="1"/>
    <col min="10745" max="10745" width="4.28515625" style="2" customWidth="1"/>
    <col min="10746" max="10746" width="4" style="2" customWidth="1"/>
    <col min="10747" max="10747" width="14.42578125" style="2" customWidth="1"/>
    <col min="10748" max="10992" width="9.140625" style="2"/>
    <col min="10993" max="10993" width="7.7109375" style="2" customWidth="1"/>
    <col min="10994" max="10994" width="13.42578125" style="2" customWidth="1"/>
    <col min="10995" max="10995" width="4.42578125" style="2" customWidth="1"/>
    <col min="10996" max="10996" width="16.85546875" style="2" customWidth="1"/>
    <col min="10997" max="10997" width="8.7109375" style="2" customWidth="1"/>
    <col min="10998" max="10998" width="4.28515625" style="2" customWidth="1"/>
    <col min="10999" max="10999" width="2.7109375" style="2" customWidth="1"/>
    <col min="11000" max="11000" width="3" style="2" customWidth="1"/>
    <col min="11001" max="11001" width="4.28515625" style="2" customWidth="1"/>
    <col min="11002" max="11002" width="4" style="2" customWidth="1"/>
    <col min="11003" max="11003" width="14.42578125" style="2" customWidth="1"/>
    <col min="11004" max="11248" width="9.140625" style="2"/>
    <col min="11249" max="11249" width="7.7109375" style="2" customWidth="1"/>
    <col min="11250" max="11250" width="13.42578125" style="2" customWidth="1"/>
    <col min="11251" max="11251" width="4.42578125" style="2" customWidth="1"/>
    <col min="11252" max="11252" width="16.85546875" style="2" customWidth="1"/>
    <col min="11253" max="11253" width="8.7109375" style="2" customWidth="1"/>
    <col min="11254" max="11254" width="4.28515625" style="2" customWidth="1"/>
    <col min="11255" max="11255" width="2.7109375" style="2" customWidth="1"/>
    <col min="11256" max="11256" width="3" style="2" customWidth="1"/>
    <col min="11257" max="11257" width="4.28515625" style="2" customWidth="1"/>
    <col min="11258" max="11258" width="4" style="2" customWidth="1"/>
    <col min="11259" max="11259" width="14.42578125" style="2" customWidth="1"/>
    <col min="11260" max="11504" width="9.140625" style="2"/>
    <col min="11505" max="11505" width="7.7109375" style="2" customWidth="1"/>
    <col min="11506" max="11506" width="13.42578125" style="2" customWidth="1"/>
    <col min="11507" max="11507" width="4.42578125" style="2" customWidth="1"/>
    <col min="11508" max="11508" width="16.85546875" style="2" customWidth="1"/>
    <col min="11509" max="11509" width="8.7109375" style="2" customWidth="1"/>
    <col min="11510" max="11510" width="4.28515625" style="2" customWidth="1"/>
    <col min="11511" max="11511" width="2.7109375" style="2" customWidth="1"/>
    <col min="11512" max="11512" width="3" style="2" customWidth="1"/>
    <col min="11513" max="11513" width="4.28515625" style="2" customWidth="1"/>
    <col min="11514" max="11514" width="4" style="2" customWidth="1"/>
    <col min="11515" max="11515" width="14.42578125" style="2" customWidth="1"/>
    <col min="11516" max="11760" width="9.140625" style="2"/>
    <col min="11761" max="11761" width="7.7109375" style="2" customWidth="1"/>
    <col min="11762" max="11762" width="13.42578125" style="2" customWidth="1"/>
    <col min="11763" max="11763" width="4.42578125" style="2" customWidth="1"/>
    <col min="11764" max="11764" width="16.85546875" style="2" customWidth="1"/>
    <col min="11765" max="11765" width="8.7109375" style="2" customWidth="1"/>
    <col min="11766" max="11766" width="4.28515625" style="2" customWidth="1"/>
    <col min="11767" max="11767" width="2.7109375" style="2" customWidth="1"/>
    <col min="11768" max="11768" width="3" style="2" customWidth="1"/>
    <col min="11769" max="11769" width="4.28515625" style="2" customWidth="1"/>
    <col min="11770" max="11770" width="4" style="2" customWidth="1"/>
    <col min="11771" max="11771" width="14.42578125" style="2" customWidth="1"/>
    <col min="11772" max="12016" width="9.140625" style="2"/>
    <col min="12017" max="12017" width="7.7109375" style="2" customWidth="1"/>
    <col min="12018" max="12018" width="13.42578125" style="2" customWidth="1"/>
    <col min="12019" max="12019" width="4.42578125" style="2" customWidth="1"/>
    <col min="12020" max="12020" width="16.85546875" style="2" customWidth="1"/>
    <col min="12021" max="12021" width="8.7109375" style="2" customWidth="1"/>
    <col min="12022" max="12022" width="4.28515625" style="2" customWidth="1"/>
    <col min="12023" max="12023" width="2.7109375" style="2" customWidth="1"/>
    <col min="12024" max="12024" width="3" style="2" customWidth="1"/>
    <col min="12025" max="12025" width="4.28515625" style="2" customWidth="1"/>
    <col min="12026" max="12026" width="4" style="2" customWidth="1"/>
    <col min="12027" max="12027" width="14.42578125" style="2" customWidth="1"/>
    <col min="12028" max="12272" width="9.140625" style="2"/>
    <col min="12273" max="12273" width="7.7109375" style="2" customWidth="1"/>
    <col min="12274" max="12274" width="13.42578125" style="2" customWidth="1"/>
    <col min="12275" max="12275" width="4.42578125" style="2" customWidth="1"/>
    <col min="12276" max="12276" width="16.85546875" style="2" customWidth="1"/>
    <col min="12277" max="12277" width="8.7109375" style="2" customWidth="1"/>
    <col min="12278" max="12278" width="4.28515625" style="2" customWidth="1"/>
    <col min="12279" max="12279" width="2.7109375" style="2" customWidth="1"/>
    <col min="12280" max="12280" width="3" style="2" customWidth="1"/>
    <col min="12281" max="12281" width="4.28515625" style="2" customWidth="1"/>
    <col min="12282" max="12282" width="4" style="2" customWidth="1"/>
    <col min="12283" max="12283" width="14.42578125" style="2" customWidth="1"/>
    <col min="12284" max="12528" width="9.140625" style="2"/>
    <col min="12529" max="12529" width="7.7109375" style="2" customWidth="1"/>
    <col min="12530" max="12530" width="13.42578125" style="2" customWidth="1"/>
    <col min="12531" max="12531" width="4.42578125" style="2" customWidth="1"/>
    <col min="12532" max="12532" width="16.85546875" style="2" customWidth="1"/>
    <col min="12533" max="12533" width="8.7109375" style="2" customWidth="1"/>
    <col min="12534" max="12534" width="4.28515625" style="2" customWidth="1"/>
    <col min="12535" max="12535" width="2.7109375" style="2" customWidth="1"/>
    <col min="12536" max="12536" width="3" style="2" customWidth="1"/>
    <col min="12537" max="12537" width="4.28515625" style="2" customWidth="1"/>
    <col min="12538" max="12538" width="4" style="2" customWidth="1"/>
    <col min="12539" max="12539" width="14.42578125" style="2" customWidth="1"/>
    <col min="12540" max="12784" width="9.140625" style="2"/>
    <col min="12785" max="12785" width="7.7109375" style="2" customWidth="1"/>
    <col min="12786" max="12786" width="13.42578125" style="2" customWidth="1"/>
    <col min="12787" max="12787" width="4.42578125" style="2" customWidth="1"/>
    <col min="12788" max="12788" width="16.85546875" style="2" customWidth="1"/>
    <col min="12789" max="12789" width="8.7109375" style="2" customWidth="1"/>
    <col min="12790" max="12790" width="4.28515625" style="2" customWidth="1"/>
    <col min="12791" max="12791" width="2.7109375" style="2" customWidth="1"/>
    <col min="12792" max="12792" width="3" style="2" customWidth="1"/>
    <col min="12793" max="12793" width="4.28515625" style="2" customWidth="1"/>
    <col min="12794" max="12794" width="4" style="2" customWidth="1"/>
    <col min="12795" max="12795" width="14.42578125" style="2" customWidth="1"/>
    <col min="12796" max="13040" width="9.140625" style="2"/>
    <col min="13041" max="13041" width="7.7109375" style="2" customWidth="1"/>
    <col min="13042" max="13042" width="13.42578125" style="2" customWidth="1"/>
    <col min="13043" max="13043" width="4.42578125" style="2" customWidth="1"/>
    <col min="13044" max="13044" width="16.85546875" style="2" customWidth="1"/>
    <col min="13045" max="13045" width="8.7109375" style="2" customWidth="1"/>
    <col min="13046" max="13046" width="4.28515625" style="2" customWidth="1"/>
    <col min="13047" max="13047" width="2.7109375" style="2" customWidth="1"/>
    <col min="13048" max="13048" width="3" style="2" customWidth="1"/>
    <col min="13049" max="13049" width="4.28515625" style="2" customWidth="1"/>
    <col min="13050" max="13050" width="4" style="2" customWidth="1"/>
    <col min="13051" max="13051" width="14.42578125" style="2" customWidth="1"/>
    <col min="13052" max="13296" width="9.140625" style="2"/>
    <col min="13297" max="13297" width="7.7109375" style="2" customWidth="1"/>
    <col min="13298" max="13298" width="13.42578125" style="2" customWidth="1"/>
    <col min="13299" max="13299" width="4.42578125" style="2" customWidth="1"/>
    <col min="13300" max="13300" width="16.85546875" style="2" customWidth="1"/>
    <col min="13301" max="13301" width="8.7109375" style="2" customWidth="1"/>
    <col min="13302" max="13302" width="4.28515625" style="2" customWidth="1"/>
    <col min="13303" max="13303" width="2.7109375" style="2" customWidth="1"/>
    <col min="13304" max="13304" width="3" style="2" customWidth="1"/>
    <col min="13305" max="13305" width="4.28515625" style="2" customWidth="1"/>
    <col min="13306" max="13306" width="4" style="2" customWidth="1"/>
    <col min="13307" max="13307" width="14.42578125" style="2" customWidth="1"/>
    <col min="13308" max="13552" width="9.140625" style="2"/>
    <col min="13553" max="13553" width="7.7109375" style="2" customWidth="1"/>
    <col min="13554" max="13554" width="13.42578125" style="2" customWidth="1"/>
    <col min="13555" max="13555" width="4.42578125" style="2" customWidth="1"/>
    <col min="13556" max="13556" width="16.85546875" style="2" customWidth="1"/>
    <col min="13557" max="13557" width="8.7109375" style="2" customWidth="1"/>
    <col min="13558" max="13558" width="4.28515625" style="2" customWidth="1"/>
    <col min="13559" max="13559" width="2.7109375" style="2" customWidth="1"/>
    <col min="13560" max="13560" width="3" style="2" customWidth="1"/>
    <col min="13561" max="13561" width="4.28515625" style="2" customWidth="1"/>
    <col min="13562" max="13562" width="4" style="2" customWidth="1"/>
    <col min="13563" max="13563" width="14.42578125" style="2" customWidth="1"/>
    <col min="13564" max="13808" width="9.140625" style="2"/>
    <col min="13809" max="13809" width="7.7109375" style="2" customWidth="1"/>
    <col min="13810" max="13810" width="13.42578125" style="2" customWidth="1"/>
    <col min="13811" max="13811" width="4.42578125" style="2" customWidth="1"/>
    <col min="13812" max="13812" width="16.85546875" style="2" customWidth="1"/>
    <col min="13813" max="13813" width="8.7109375" style="2" customWidth="1"/>
    <col min="13814" max="13814" width="4.28515625" style="2" customWidth="1"/>
    <col min="13815" max="13815" width="2.7109375" style="2" customWidth="1"/>
    <col min="13816" max="13816" width="3" style="2" customWidth="1"/>
    <col min="13817" max="13817" width="4.28515625" style="2" customWidth="1"/>
    <col min="13818" max="13818" width="4" style="2" customWidth="1"/>
    <col min="13819" max="13819" width="14.42578125" style="2" customWidth="1"/>
    <col min="13820" max="14064" width="9.140625" style="2"/>
    <col min="14065" max="14065" width="7.7109375" style="2" customWidth="1"/>
    <col min="14066" max="14066" width="13.42578125" style="2" customWidth="1"/>
    <col min="14067" max="14067" width="4.42578125" style="2" customWidth="1"/>
    <col min="14068" max="14068" width="16.85546875" style="2" customWidth="1"/>
    <col min="14069" max="14069" width="8.7109375" style="2" customWidth="1"/>
    <col min="14070" max="14070" width="4.28515625" style="2" customWidth="1"/>
    <col min="14071" max="14071" width="2.7109375" style="2" customWidth="1"/>
    <col min="14072" max="14072" width="3" style="2" customWidth="1"/>
    <col min="14073" max="14073" width="4.28515625" style="2" customWidth="1"/>
    <col min="14074" max="14074" width="4" style="2" customWidth="1"/>
    <col min="14075" max="14075" width="14.42578125" style="2" customWidth="1"/>
    <col min="14076" max="14320" width="9.140625" style="2"/>
    <col min="14321" max="14321" width="7.7109375" style="2" customWidth="1"/>
    <col min="14322" max="14322" width="13.42578125" style="2" customWidth="1"/>
    <col min="14323" max="14323" width="4.42578125" style="2" customWidth="1"/>
    <col min="14324" max="14324" width="16.85546875" style="2" customWidth="1"/>
    <col min="14325" max="14325" width="8.7109375" style="2" customWidth="1"/>
    <col min="14326" max="14326" width="4.28515625" style="2" customWidth="1"/>
    <col min="14327" max="14327" width="2.7109375" style="2" customWidth="1"/>
    <col min="14328" max="14328" width="3" style="2" customWidth="1"/>
    <col min="14329" max="14329" width="4.28515625" style="2" customWidth="1"/>
    <col min="14330" max="14330" width="4" style="2" customWidth="1"/>
    <col min="14331" max="14331" width="14.42578125" style="2" customWidth="1"/>
    <col min="14332" max="14576" width="9.140625" style="2"/>
    <col min="14577" max="14577" width="7.7109375" style="2" customWidth="1"/>
    <col min="14578" max="14578" width="13.42578125" style="2" customWidth="1"/>
    <col min="14579" max="14579" width="4.42578125" style="2" customWidth="1"/>
    <col min="14580" max="14580" width="16.85546875" style="2" customWidth="1"/>
    <col min="14581" max="14581" width="8.7109375" style="2" customWidth="1"/>
    <col min="14582" max="14582" width="4.28515625" style="2" customWidth="1"/>
    <col min="14583" max="14583" width="2.7109375" style="2" customWidth="1"/>
    <col min="14584" max="14584" width="3" style="2" customWidth="1"/>
    <col min="14585" max="14585" width="4.28515625" style="2" customWidth="1"/>
    <col min="14586" max="14586" width="4" style="2" customWidth="1"/>
    <col min="14587" max="14587" width="14.42578125" style="2" customWidth="1"/>
    <col min="14588" max="14832" width="9.140625" style="2"/>
    <col min="14833" max="14833" width="7.7109375" style="2" customWidth="1"/>
    <col min="14834" max="14834" width="13.42578125" style="2" customWidth="1"/>
    <col min="14835" max="14835" width="4.42578125" style="2" customWidth="1"/>
    <col min="14836" max="14836" width="16.85546875" style="2" customWidth="1"/>
    <col min="14837" max="14837" width="8.7109375" style="2" customWidth="1"/>
    <col min="14838" max="14838" width="4.28515625" style="2" customWidth="1"/>
    <col min="14839" max="14839" width="2.7109375" style="2" customWidth="1"/>
    <col min="14840" max="14840" width="3" style="2" customWidth="1"/>
    <col min="14841" max="14841" width="4.28515625" style="2" customWidth="1"/>
    <col min="14842" max="14842" width="4" style="2" customWidth="1"/>
    <col min="14843" max="14843" width="14.42578125" style="2" customWidth="1"/>
    <col min="14844" max="15088" width="9.140625" style="2"/>
    <col min="15089" max="15089" width="7.7109375" style="2" customWidth="1"/>
    <col min="15090" max="15090" width="13.42578125" style="2" customWidth="1"/>
    <col min="15091" max="15091" width="4.42578125" style="2" customWidth="1"/>
    <col min="15092" max="15092" width="16.85546875" style="2" customWidth="1"/>
    <col min="15093" max="15093" width="8.7109375" style="2" customWidth="1"/>
    <col min="15094" max="15094" width="4.28515625" style="2" customWidth="1"/>
    <col min="15095" max="15095" width="2.7109375" style="2" customWidth="1"/>
    <col min="15096" max="15096" width="3" style="2" customWidth="1"/>
    <col min="15097" max="15097" width="4.28515625" style="2" customWidth="1"/>
    <col min="15098" max="15098" width="4" style="2" customWidth="1"/>
    <col min="15099" max="15099" width="14.42578125" style="2" customWidth="1"/>
    <col min="15100" max="15344" width="9.140625" style="2"/>
    <col min="15345" max="15345" width="7.7109375" style="2" customWidth="1"/>
    <col min="15346" max="15346" width="13.42578125" style="2" customWidth="1"/>
    <col min="15347" max="15347" width="4.42578125" style="2" customWidth="1"/>
    <col min="15348" max="15348" width="16.85546875" style="2" customWidth="1"/>
    <col min="15349" max="15349" width="8.7109375" style="2" customWidth="1"/>
    <col min="15350" max="15350" width="4.28515625" style="2" customWidth="1"/>
    <col min="15351" max="15351" width="2.7109375" style="2" customWidth="1"/>
    <col min="15352" max="15352" width="3" style="2" customWidth="1"/>
    <col min="15353" max="15353" width="4.28515625" style="2" customWidth="1"/>
    <col min="15354" max="15354" width="4" style="2" customWidth="1"/>
    <col min="15355" max="15355" width="14.42578125" style="2" customWidth="1"/>
    <col min="15356" max="15600" width="9.140625" style="2"/>
    <col min="15601" max="15601" width="7.7109375" style="2" customWidth="1"/>
    <col min="15602" max="15602" width="13.42578125" style="2" customWidth="1"/>
    <col min="15603" max="15603" width="4.42578125" style="2" customWidth="1"/>
    <col min="15604" max="15604" width="16.85546875" style="2" customWidth="1"/>
    <col min="15605" max="15605" width="8.7109375" style="2" customWidth="1"/>
    <col min="15606" max="15606" width="4.28515625" style="2" customWidth="1"/>
    <col min="15607" max="15607" width="2.7109375" style="2" customWidth="1"/>
    <col min="15608" max="15608" width="3" style="2" customWidth="1"/>
    <col min="15609" max="15609" width="4.28515625" style="2" customWidth="1"/>
    <col min="15610" max="15610" width="4" style="2" customWidth="1"/>
    <col min="15611" max="15611" width="14.42578125" style="2" customWidth="1"/>
    <col min="15612" max="15856" width="9.140625" style="2"/>
    <col min="15857" max="15857" width="7.7109375" style="2" customWidth="1"/>
    <col min="15858" max="15858" width="13.42578125" style="2" customWidth="1"/>
    <col min="15859" max="15859" width="4.42578125" style="2" customWidth="1"/>
    <col min="15860" max="15860" width="16.85546875" style="2" customWidth="1"/>
    <col min="15861" max="15861" width="8.7109375" style="2" customWidth="1"/>
    <col min="15862" max="15862" width="4.28515625" style="2" customWidth="1"/>
    <col min="15863" max="15863" width="2.7109375" style="2" customWidth="1"/>
    <col min="15864" max="15864" width="3" style="2" customWidth="1"/>
    <col min="15865" max="15865" width="4.28515625" style="2" customWidth="1"/>
    <col min="15866" max="15866" width="4" style="2" customWidth="1"/>
    <col min="15867" max="15867" width="14.42578125" style="2" customWidth="1"/>
    <col min="15868" max="16112" width="9.140625" style="2"/>
    <col min="16113" max="16113" width="7.7109375" style="2" customWidth="1"/>
    <col min="16114" max="16114" width="13.42578125" style="2" customWidth="1"/>
    <col min="16115" max="16115" width="4.42578125" style="2" customWidth="1"/>
    <col min="16116" max="16116" width="16.85546875" style="2" customWidth="1"/>
    <col min="16117" max="16117" width="8.7109375" style="2" customWidth="1"/>
    <col min="16118" max="16118" width="4.28515625" style="2" customWidth="1"/>
    <col min="16119" max="16119" width="2.7109375" style="2" customWidth="1"/>
    <col min="16120" max="16120" width="3" style="2" customWidth="1"/>
    <col min="16121" max="16121" width="4.28515625" style="2" customWidth="1"/>
    <col min="16122" max="16122" width="4" style="2" customWidth="1"/>
    <col min="16123" max="16123" width="14.42578125" style="2" customWidth="1"/>
    <col min="16124" max="16384" width="9.140625" style="2"/>
  </cols>
  <sheetData>
    <row r="1" spans="1:5" s="33" customFormat="1" ht="21.6" customHeight="1">
      <c r="A1" s="184" t="s">
        <v>57</v>
      </c>
      <c r="B1" s="184"/>
      <c r="C1" s="184"/>
      <c r="D1" s="184"/>
      <c r="E1" s="184"/>
    </row>
    <row r="2" spans="1:5" s="34" customFormat="1" ht="21.6" customHeight="1">
      <c r="A2" s="184" t="s">
        <v>81</v>
      </c>
      <c r="B2" s="184"/>
      <c r="C2" s="184"/>
      <c r="D2" s="184"/>
      <c r="E2" s="184"/>
    </row>
    <row r="3" spans="1:5" s="34" customFormat="1" ht="22.9" customHeight="1">
      <c r="A3" s="184" t="s">
        <v>156</v>
      </c>
      <c r="B3" s="184"/>
      <c r="C3" s="184"/>
      <c r="D3" s="184"/>
      <c r="E3" s="184"/>
    </row>
    <row r="4" spans="1:5" ht="18" customHeight="1"/>
    <row r="5" spans="1:5" ht="30.6" customHeight="1">
      <c r="A5" s="114" t="s">
        <v>21</v>
      </c>
      <c r="B5" s="114" t="s">
        <v>1867</v>
      </c>
      <c r="C5" s="114" t="s">
        <v>22</v>
      </c>
      <c r="D5" s="117" t="s">
        <v>1489</v>
      </c>
      <c r="E5" s="114" t="s">
        <v>1488</v>
      </c>
    </row>
    <row r="6" spans="1:5" s="29" customFormat="1" ht="24">
      <c r="A6" s="76" t="s">
        <v>58</v>
      </c>
      <c r="B6" s="76" t="s">
        <v>31</v>
      </c>
      <c r="C6" s="73" t="s">
        <v>59</v>
      </c>
      <c r="D6" s="106">
        <v>73000</v>
      </c>
      <c r="E6" s="106">
        <v>73000</v>
      </c>
    </row>
    <row r="7" spans="1:5" s="30" customFormat="1" ht="24">
      <c r="A7" s="76" t="s">
        <v>60</v>
      </c>
      <c r="B7" s="76" t="s">
        <v>61</v>
      </c>
      <c r="C7" s="76" t="s">
        <v>62</v>
      </c>
      <c r="D7" s="106">
        <v>26000</v>
      </c>
      <c r="E7" s="106">
        <v>26000</v>
      </c>
    </row>
    <row r="8" spans="1:5" s="30" customFormat="1" ht="24">
      <c r="A8" s="76" t="s">
        <v>63</v>
      </c>
      <c r="B8" s="76" t="s">
        <v>25</v>
      </c>
      <c r="C8" s="76" t="s">
        <v>64</v>
      </c>
      <c r="D8" s="106">
        <v>180000</v>
      </c>
      <c r="E8" s="106">
        <v>180000</v>
      </c>
    </row>
    <row r="9" spans="1:5" s="30" customFormat="1" ht="36">
      <c r="A9" s="76" t="s">
        <v>65</v>
      </c>
      <c r="B9" s="76" t="s">
        <v>30</v>
      </c>
      <c r="C9" s="76" t="s">
        <v>66</v>
      </c>
      <c r="D9" s="106">
        <v>120000</v>
      </c>
      <c r="E9" s="106">
        <v>120000</v>
      </c>
    </row>
    <row r="10" spans="1:5" s="30" customFormat="1" ht="36">
      <c r="A10" s="76" t="s">
        <v>67</v>
      </c>
      <c r="B10" s="76" t="s">
        <v>23</v>
      </c>
      <c r="C10" s="76" t="s">
        <v>68</v>
      </c>
      <c r="D10" s="106">
        <v>22000</v>
      </c>
      <c r="E10" s="106">
        <v>22000</v>
      </c>
    </row>
    <row r="11" spans="1:5" s="30" customFormat="1" ht="36">
      <c r="A11" s="76" t="s">
        <v>69</v>
      </c>
      <c r="B11" s="76" t="s">
        <v>27</v>
      </c>
      <c r="C11" s="76" t="s">
        <v>70</v>
      </c>
      <c r="D11" s="106">
        <v>500000</v>
      </c>
      <c r="E11" s="106">
        <v>500000</v>
      </c>
    </row>
    <row r="12" spans="1:5" s="30" customFormat="1" ht="24">
      <c r="A12" s="76" t="s">
        <v>71</v>
      </c>
      <c r="B12" s="76" t="s">
        <v>24</v>
      </c>
      <c r="C12" s="76" t="s">
        <v>72</v>
      </c>
      <c r="D12" s="106">
        <v>152000</v>
      </c>
      <c r="E12" s="106">
        <v>152000</v>
      </c>
    </row>
    <row r="13" spans="1:5" s="30" customFormat="1" ht="24">
      <c r="A13" s="76" t="s">
        <v>73</v>
      </c>
      <c r="B13" s="76" t="s">
        <v>54</v>
      </c>
      <c r="C13" s="76" t="s">
        <v>74</v>
      </c>
      <c r="D13" s="106">
        <v>230000</v>
      </c>
      <c r="E13" s="106">
        <v>230000</v>
      </c>
    </row>
    <row r="14" spans="1:5" s="30" customFormat="1" ht="24">
      <c r="A14" s="76" t="s">
        <v>75</v>
      </c>
      <c r="B14" s="76" t="s">
        <v>29</v>
      </c>
      <c r="C14" s="76" t="s">
        <v>76</v>
      </c>
      <c r="D14" s="106">
        <v>116000</v>
      </c>
      <c r="E14" s="106">
        <v>116000</v>
      </c>
    </row>
    <row r="15" spans="1:5" s="30" customFormat="1" ht="24">
      <c r="A15" s="76" t="s">
        <v>77</v>
      </c>
      <c r="B15" s="76" t="s">
        <v>26</v>
      </c>
      <c r="C15" s="76" t="s">
        <v>78</v>
      </c>
      <c r="D15" s="106">
        <v>52000</v>
      </c>
      <c r="E15" s="106">
        <v>52000</v>
      </c>
    </row>
    <row r="16" spans="1:5" s="30" customFormat="1" ht="24">
      <c r="A16" s="118" t="s">
        <v>79</v>
      </c>
      <c r="B16" s="118" t="s">
        <v>28</v>
      </c>
      <c r="C16" s="118" t="s">
        <v>80</v>
      </c>
      <c r="D16" s="120">
        <v>29000</v>
      </c>
      <c r="E16" s="120">
        <v>29000</v>
      </c>
    </row>
    <row r="17" spans="1:5" customFormat="1" ht="22.9" customHeight="1">
      <c r="A17" s="196" t="s">
        <v>1496</v>
      </c>
      <c r="B17" s="196"/>
      <c r="C17" s="196"/>
      <c r="D17" s="116">
        <f>SUM(D6:D16)</f>
        <v>1500000</v>
      </c>
      <c r="E17" s="116">
        <f>SUM(E6:E16)</f>
        <v>1500000</v>
      </c>
    </row>
    <row r="18" spans="1:5" s="30" customFormat="1" ht="24">
      <c r="A18" s="76" t="s">
        <v>82</v>
      </c>
      <c r="B18" s="76" t="s">
        <v>53</v>
      </c>
      <c r="C18" s="76" t="s">
        <v>83</v>
      </c>
      <c r="D18" s="121">
        <v>41000</v>
      </c>
      <c r="E18" s="121">
        <v>41000</v>
      </c>
    </row>
    <row r="19" spans="1:5" s="30" customFormat="1" ht="30" customHeight="1">
      <c r="A19" s="76" t="s">
        <v>84</v>
      </c>
      <c r="B19" s="76" t="s">
        <v>35</v>
      </c>
      <c r="C19" s="76" t="s">
        <v>85</v>
      </c>
      <c r="D19" s="121">
        <v>37000</v>
      </c>
      <c r="E19" s="121">
        <v>37000</v>
      </c>
    </row>
    <row r="20" spans="1:5" s="30" customFormat="1" ht="24">
      <c r="A20" s="76" t="s">
        <v>86</v>
      </c>
      <c r="B20" s="76" t="s">
        <v>33</v>
      </c>
      <c r="C20" s="76" t="s">
        <v>87</v>
      </c>
      <c r="D20" s="121">
        <v>33000</v>
      </c>
      <c r="E20" s="121">
        <v>33000</v>
      </c>
    </row>
    <row r="21" spans="1:5" s="30" customFormat="1" ht="36">
      <c r="A21" s="76" t="s">
        <v>88</v>
      </c>
      <c r="B21" s="76" t="s">
        <v>52</v>
      </c>
      <c r="C21" s="76" t="s">
        <v>89</v>
      </c>
      <c r="D21" s="121">
        <v>35000</v>
      </c>
      <c r="E21" s="121">
        <v>35000</v>
      </c>
    </row>
    <row r="22" spans="1:5" s="30" customFormat="1" ht="24">
      <c r="A22" s="76" t="s">
        <v>90</v>
      </c>
      <c r="B22" s="76" t="s">
        <v>34</v>
      </c>
      <c r="C22" s="76" t="s">
        <v>91</v>
      </c>
      <c r="D22" s="121">
        <v>38000</v>
      </c>
      <c r="E22" s="121">
        <v>38000</v>
      </c>
    </row>
    <row r="23" spans="1:5" s="30" customFormat="1" ht="24">
      <c r="A23" s="76" t="s">
        <v>92</v>
      </c>
      <c r="B23" s="76" t="s">
        <v>31</v>
      </c>
      <c r="C23" s="76" t="s">
        <v>93</v>
      </c>
      <c r="D23" s="121">
        <v>33000</v>
      </c>
      <c r="E23" s="121">
        <v>33000</v>
      </c>
    </row>
    <row r="24" spans="1:5" s="30" customFormat="1" ht="24">
      <c r="A24" s="76" t="s">
        <v>94</v>
      </c>
      <c r="B24" s="76" t="s">
        <v>37</v>
      </c>
      <c r="C24" s="76" t="s">
        <v>95</v>
      </c>
      <c r="D24" s="121">
        <v>38000</v>
      </c>
      <c r="E24" s="121">
        <v>38000</v>
      </c>
    </row>
    <row r="25" spans="1:5" s="30" customFormat="1" ht="24">
      <c r="A25" s="76" t="s">
        <v>96</v>
      </c>
      <c r="B25" s="76" t="s">
        <v>50</v>
      </c>
      <c r="C25" s="76" t="s">
        <v>97</v>
      </c>
      <c r="D25" s="121">
        <v>36000</v>
      </c>
      <c r="E25" s="121">
        <v>36000</v>
      </c>
    </row>
    <row r="26" spans="1:5" s="30" customFormat="1" ht="24">
      <c r="A26" s="76" t="s">
        <v>98</v>
      </c>
      <c r="B26" s="76" t="s">
        <v>26</v>
      </c>
      <c r="C26" s="76" t="s">
        <v>99</v>
      </c>
      <c r="D26" s="121">
        <v>25000</v>
      </c>
      <c r="E26" s="121">
        <v>25000</v>
      </c>
    </row>
    <row r="27" spans="1:5" s="30" customFormat="1" ht="24">
      <c r="A27" s="76" t="s">
        <v>100</v>
      </c>
      <c r="B27" s="76" t="s">
        <v>32</v>
      </c>
      <c r="C27" s="76" t="s">
        <v>101</v>
      </c>
      <c r="D27" s="121">
        <v>41000</v>
      </c>
      <c r="E27" s="121">
        <v>41000</v>
      </c>
    </row>
    <row r="28" spans="1:5" s="30" customFormat="1" ht="24">
      <c r="A28" s="76" t="s">
        <v>102</v>
      </c>
      <c r="B28" s="76" t="s">
        <v>103</v>
      </c>
      <c r="C28" s="76" t="s">
        <v>104</v>
      </c>
      <c r="D28" s="121">
        <v>28000</v>
      </c>
      <c r="E28" s="121">
        <v>28000</v>
      </c>
    </row>
    <row r="29" spans="1:5" s="30" customFormat="1" ht="36">
      <c r="A29" s="76" t="s">
        <v>105</v>
      </c>
      <c r="B29" s="76" t="s">
        <v>43</v>
      </c>
      <c r="C29" s="76" t="s">
        <v>106</v>
      </c>
      <c r="D29" s="121">
        <v>34000</v>
      </c>
      <c r="E29" s="121">
        <v>34000</v>
      </c>
    </row>
    <row r="30" spans="1:5" s="30" customFormat="1" ht="24">
      <c r="A30" s="76" t="s">
        <v>107</v>
      </c>
      <c r="B30" s="76" t="s">
        <v>46</v>
      </c>
      <c r="C30" s="76" t="s">
        <v>108</v>
      </c>
      <c r="D30" s="121">
        <v>34000</v>
      </c>
      <c r="E30" s="121">
        <v>34000</v>
      </c>
    </row>
    <row r="31" spans="1:5" s="30" customFormat="1" ht="24">
      <c r="A31" s="76" t="s">
        <v>109</v>
      </c>
      <c r="B31" s="76" t="s">
        <v>41</v>
      </c>
      <c r="C31" s="76" t="s">
        <v>110</v>
      </c>
      <c r="D31" s="121">
        <v>39000</v>
      </c>
      <c r="E31" s="121">
        <v>39000</v>
      </c>
    </row>
    <row r="32" spans="1:5" s="30" customFormat="1" ht="24">
      <c r="A32" s="76" t="s">
        <v>111</v>
      </c>
      <c r="B32" s="76" t="s">
        <v>112</v>
      </c>
      <c r="C32" s="76" t="s">
        <v>113</v>
      </c>
      <c r="D32" s="121">
        <v>25000</v>
      </c>
      <c r="E32" s="121">
        <v>25000</v>
      </c>
    </row>
    <row r="33" spans="1:5" s="30" customFormat="1" ht="24">
      <c r="A33" s="76" t="s">
        <v>114</v>
      </c>
      <c r="B33" s="76" t="s">
        <v>40</v>
      </c>
      <c r="C33" s="76" t="s">
        <v>115</v>
      </c>
      <c r="D33" s="121">
        <v>39000</v>
      </c>
      <c r="E33" s="121">
        <v>39000</v>
      </c>
    </row>
    <row r="34" spans="1:5" s="30" customFormat="1" ht="24">
      <c r="A34" s="76" t="s">
        <v>116</v>
      </c>
      <c r="B34" s="76" t="s">
        <v>30</v>
      </c>
      <c r="C34" s="76" t="s">
        <v>117</v>
      </c>
      <c r="D34" s="121">
        <v>29000</v>
      </c>
      <c r="E34" s="121">
        <v>29000</v>
      </c>
    </row>
    <row r="35" spans="1:5" s="30" customFormat="1" ht="24">
      <c r="A35" s="76" t="s">
        <v>118</v>
      </c>
      <c r="B35" s="76" t="s">
        <v>42</v>
      </c>
      <c r="C35" s="76" t="s">
        <v>119</v>
      </c>
      <c r="D35" s="121">
        <v>16000</v>
      </c>
      <c r="E35" s="121">
        <v>16000</v>
      </c>
    </row>
    <row r="36" spans="1:5" s="30" customFormat="1" ht="24">
      <c r="A36" s="76" t="s">
        <v>120</v>
      </c>
      <c r="B36" s="76" t="s">
        <v>3501</v>
      </c>
      <c r="C36" s="76" t="s">
        <v>121</v>
      </c>
      <c r="D36" s="121">
        <v>28000</v>
      </c>
      <c r="E36" s="121">
        <v>28000</v>
      </c>
    </row>
    <row r="37" spans="1:5" s="30" customFormat="1" ht="24">
      <c r="A37" s="76" t="s">
        <v>122</v>
      </c>
      <c r="B37" s="76" t="s">
        <v>48</v>
      </c>
      <c r="C37" s="76" t="s">
        <v>123</v>
      </c>
      <c r="D37" s="121">
        <v>40000</v>
      </c>
      <c r="E37" s="121">
        <v>40000</v>
      </c>
    </row>
    <row r="38" spans="1:5" s="30" customFormat="1" ht="24">
      <c r="A38" s="76" t="s">
        <v>124</v>
      </c>
      <c r="B38" s="76" t="s">
        <v>44</v>
      </c>
      <c r="C38" s="76" t="s">
        <v>125</v>
      </c>
      <c r="D38" s="121">
        <v>41000</v>
      </c>
      <c r="E38" s="121">
        <v>41000</v>
      </c>
    </row>
    <row r="39" spans="1:5" s="30" customFormat="1" ht="24">
      <c r="A39" s="76" t="s">
        <v>126</v>
      </c>
      <c r="B39" s="76" t="s">
        <v>127</v>
      </c>
      <c r="C39" s="76" t="s">
        <v>128</v>
      </c>
      <c r="D39" s="121">
        <v>31000</v>
      </c>
      <c r="E39" s="121">
        <v>31000</v>
      </c>
    </row>
    <row r="40" spans="1:5" s="30" customFormat="1" ht="24">
      <c r="A40" s="76" t="s">
        <v>129</v>
      </c>
      <c r="B40" s="76" t="s">
        <v>29</v>
      </c>
      <c r="C40" s="76" t="s">
        <v>130</v>
      </c>
      <c r="D40" s="121">
        <v>32000</v>
      </c>
      <c r="E40" s="121">
        <v>32000</v>
      </c>
    </row>
    <row r="41" spans="1:5" s="30" customFormat="1" ht="36">
      <c r="A41" s="76" t="s">
        <v>131</v>
      </c>
      <c r="B41" s="76" t="s">
        <v>132</v>
      </c>
      <c r="C41" s="76" t="s">
        <v>133</v>
      </c>
      <c r="D41" s="121">
        <v>33000</v>
      </c>
      <c r="E41" s="121">
        <v>33000</v>
      </c>
    </row>
    <row r="42" spans="1:5" s="30" customFormat="1" ht="36">
      <c r="A42" s="76" t="s">
        <v>134</v>
      </c>
      <c r="B42" s="76" t="s">
        <v>45</v>
      </c>
      <c r="C42" s="76" t="s">
        <v>135</v>
      </c>
      <c r="D42" s="121">
        <v>40000</v>
      </c>
      <c r="E42" s="121">
        <v>40000</v>
      </c>
    </row>
    <row r="43" spans="1:5" s="30" customFormat="1" ht="24">
      <c r="A43" s="76" t="s">
        <v>136</v>
      </c>
      <c r="B43" s="76" t="s">
        <v>45</v>
      </c>
      <c r="C43" s="76" t="s">
        <v>137</v>
      </c>
      <c r="D43" s="121">
        <v>39000</v>
      </c>
      <c r="E43" s="121">
        <v>39000</v>
      </c>
    </row>
    <row r="44" spans="1:5" s="30" customFormat="1" ht="36">
      <c r="A44" s="76" t="s">
        <v>138</v>
      </c>
      <c r="B44" s="76" t="s">
        <v>38</v>
      </c>
      <c r="C44" s="76" t="s">
        <v>139</v>
      </c>
      <c r="D44" s="121">
        <v>40000</v>
      </c>
      <c r="E44" s="121">
        <v>40000</v>
      </c>
    </row>
    <row r="45" spans="1:5" s="32" customFormat="1" ht="36">
      <c r="A45" s="76" t="s">
        <v>140</v>
      </c>
      <c r="B45" s="76" t="s">
        <v>47</v>
      </c>
      <c r="C45" s="76" t="s">
        <v>141</v>
      </c>
      <c r="D45" s="121">
        <v>41000</v>
      </c>
      <c r="E45" s="121">
        <v>41000</v>
      </c>
    </row>
    <row r="46" spans="1:5" s="32" customFormat="1" ht="24">
      <c r="A46" s="76" t="s">
        <v>142</v>
      </c>
      <c r="B46" s="76" t="s">
        <v>143</v>
      </c>
      <c r="C46" s="76" t="s">
        <v>144</v>
      </c>
      <c r="D46" s="121">
        <v>41000</v>
      </c>
      <c r="E46" s="121">
        <v>41000</v>
      </c>
    </row>
    <row r="47" spans="1:5" s="30" customFormat="1" ht="24">
      <c r="A47" s="76" t="s">
        <v>145</v>
      </c>
      <c r="B47" s="76" t="s">
        <v>146</v>
      </c>
      <c r="C47" s="76" t="s">
        <v>147</v>
      </c>
      <c r="D47" s="121">
        <v>36000</v>
      </c>
      <c r="E47" s="121">
        <v>36000</v>
      </c>
    </row>
    <row r="48" spans="1:5" s="30" customFormat="1" ht="24">
      <c r="A48" s="76" t="s">
        <v>148</v>
      </c>
      <c r="B48" s="76" t="s">
        <v>3501</v>
      </c>
      <c r="C48" s="76" t="s">
        <v>149</v>
      </c>
      <c r="D48" s="121">
        <v>39000</v>
      </c>
      <c r="E48" s="121">
        <v>39000</v>
      </c>
    </row>
    <row r="49" spans="1:5" s="30" customFormat="1" ht="36">
      <c r="A49" s="76" t="s">
        <v>150</v>
      </c>
      <c r="B49" s="76" t="s">
        <v>51</v>
      </c>
      <c r="C49" s="76" t="s">
        <v>151</v>
      </c>
      <c r="D49" s="121">
        <v>41000</v>
      </c>
      <c r="E49" s="121">
        <v>41000</v>
      </c>
    </row>
    <row r="50" spans="1:5" s="30" customFormat="1" ht="24">
      <c r="A50" s="76" t="s">
        <v>152</v>
      </c>
      <c r="B50" s="76" t="s">
        <v>49</v>
      </c>
      <c r="C50" s="76" t="s">
        <v>153</v>
      </c>
      <c r="D50" s="121">
        <v>38000</v>
      </c>
      <c r="E50" s="121">
        <v>38000</v>
      </c>
    </row>
    <row r="51" spans="1:5" s="30" customFormat="1" ht="36">
      <c r="A51" s="118" t="s">
        <v>154</v>
      </c>
      <c r="B51" s="76" t="s">
        <v>3501</v>
      </c>
      <c r="C51" s="118" t="s">
        <v>155</v>
      </c>
      <c r="D51" s="122">
        <v>39000</v>
      </c>
      <c r="E51" s="122">
        <v>39000</v>
      </c>
    </row>
    <row r="52" spans="1:5" customFormat="1" ht="22.9" customHeight="1">
      <c r="A52" s="196" t="s">
        <v>1494</v>
      </c>
      <c r="B52" s="196"/>
      <c r="C52" s="196"/>
      <c r="D52" s="116">
        <f>SUM(D18:D51)</f>
        <v>1200000</v>
      </c>
      <c r="E52" s="116">
        <f>SUM(E18:E51)</f>
        <v>1200000</v>
      </c>
    </row>
    <row r="53" spans="1:5" s="24" customFormat="1" ht="24">
      <c r="A53" s="76" t="s">
        <v>1490</v>
      </c>
      <c r="B53" s="76" t="s">
        <v>1491</v>
      </c>
      <c r="C53" s="76" t="s">
        <v>1492</v>
      </c>
      <c r="D53" s="106">
        <v>221000</v>
      </c>
      <c r="E53" s="106">
        <v>221000</v>
      </c>
    </row>
    <row r="54" spans="1:5" s="30" customFormat="1" ht="36">
      <c r="A54" s="76" t="s">
        <v>157</v>
      </c>
      <c r="B54" s="76" t="s">
        <v>27</v>
      </c>
      <c r="C54" s="76" t="s">
        <v>158</v>
      </c>
      <c r="D54" s="106">
        <v>243000</v>
      </c>
      <c r="E54" s="106">
        <v>243000</v>
      </c>
    </row>
    <row r="55" spans="1:5" s="30" customFormat="1" ht="36">
      <c r="A55" s="76" t="s">
        <v>159</v>
      </c>
      <c r="B55" s="76" t="s">
        <v>54</v>
      </c>
      <c r="C55" s="76" t="s">
        <v>160</v>
      </c>
      <c r="D55" s="106">
        <v>238000</v>
      </c>
      <c r="E55" s="106">
        <v>238000</v>
      </c>
    </row>
    <row r="56" spans="1:5" s="30" customFormat="1" ht="36">
      <c r="A56" s="76" t="s">
        <v>161</v>
      </c>
      <c r="B56" s="76" t="s">
        <v>45</v>
      </c>
      <c r="C56" s="76" t="s">
        <v>162</v>
      </c>
      <c r="D56" s="106">
        <v>228000</v>
      </c>
      <c r="E56" s="106">
        <v>228000</v>
      </c>
    </row>
    <row r="57" spans="1:5" s="30" customFormat="1" ht="36">
      <c r="A57" s="76" t="s">
        <v>163</v>
      </c>
      <c r="B57" s="76" t="s">
        <v>164</v>
      </c>
      <c r="C57" s="76" t="s">
        <v>165</v>
      </c>
      <c r="D57" s="106">
        <v>236000</v>
      </c>
      <c r="E57" s="106">
        <v>236000</v>
      </c>
    </row>
    <row r="58" spans="1:5" s="30" customFormat="1" ht="48">
      <c r="A58" s="76" t="s">
        <v>166</v>
      </c>
      <c r="B58" s="76" t="s">
        <v>167</v>
      </c>
      <c r="C58" s="76" t="s">
        <v>56</v>
      </c>
      <c r="D58" s="106">
        <v>200000</v>
      </c>
      <c r="E58" s="106">
        <v>200000</v>
      </c>
    </row>
    <row r="59" spans="1:5" s="30" customFormat="1" ht="36">
      <c r="A59" s="76" t="s">
        <v>168</v>
      </c>
      <c r="B59" s="76" t="s">
        <v>55</v>
      </c>
      <c r="C59" s="76" t="s">
        <v>169</v>
      </c>
      <c r="D59" s="106">
        <v>234000</v>
      </c>
      <c r="E59" s="106">
        <v>234000</v>
      </c>
    </row>
    <row r="60" spans="1:5" customFormat="1" ht="22.9" customHeight="1">
      <c r="A60" s="196" t="s">
        <v>1495</v>
      </c>
      <c r="B60" s="196"/>
      <c r="C60" s="196"/>
      <c r="D60" s="116">
        <f>SUM(D53:D59)</f>
        <v>1600000</v>
      </c>
      <c r="E60" s="116">
        <f>SUM(E53:E59)</f>
        <v>1600000</v>
      </c>
    </row>
    <row r="61" spans="1:5" ht="18" customHeight="1">
      <c r="A61" s="119"/>
      <c r="B61" s="119"/>
      <c r="C61" s="119"/>
      <c r="D61" s="119"/>
      <c r="E61" s="119"/>
    </row>
    <row r="62" spans="1:5" customFormat="1" ht="22.9" customHeight="1">
      <c r="A62" s="196" t="s">
        <v>1872</v>
      </c>
      <c r="B62" s="196"/>
      <c r="C62" s="196"/>
      <c r="D62" s="116">
        <f>D60+D52+D17</f>
        <v>4300000</v>
      </c>
      <c r="E62" s="116">
        <f>E60+E52+E17</f>
        <v>4300000</v>
      </c>
    </row>
    <row r="63" spans="1:5" ht="18" customHeight="1"/>
    <row r="64" spans="1:5" ht="18" customHeight="1"/>
    <row r="65" ht="18" customHeight="1"/>
  </sheetData>
  <mergeCells count="7">
    <mergeCell ref="A62:C62"/>
    <mergeCell ref="A1:E1"/>
    <mergeCell ref="A2:E2"/>
    <mergeCell ref="A3:E3"/>
    <mergeCell ref="A52:C52"/>
    <mergeCell ref="A60:C60"/>
    <mergeCell ref="A17:C17"/>
  </mergeCells>
  <pageMargins left="0.70866141732283472" right="0.70866141732283472" top="0.78740157480314965" bottom="0.78740157480314965" header="0.31496062992125984" footer="0.31496062992125984"/>
  <pageSetup paperSize="9" firstPageNumber="30" orientation="portrait" useFirstPageNumber="1" r:id="rId1"/>
  <headerFooter>
    <oddFooter>&amp;C&amp;P&amp;Rkap. 48 oblast cestovní ruch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A5" sqref="A5"/>
    </sheetView>
  </sheetViews>
  <sheetFormatPr defaultRowHeight="15"/>
  <cols>
    <col min="1" max="1" width="8.28515625" style="7" customWidth="1"/>
    <col min="2" max="2" width="22.85546875" style="8" customWidth="1"/>
    <col min="3" max="3" width="26.5703125" style="7" customWidth="1"/>
    <col min="4" max="4" width="14.42578125" style="10" customWidth="1"/>
    <col min="5" max="5" width="14.42578125" style="9" customWidth="1"/>
  </cols>
  <sheetData>
    <row r="1" spans="1:5" ht="23.45" customHeight="1">
      <c r="A1" s="184" t="s">
        <v>658</v>
      </c>
      <c r="B1" s="184"/>
      <c r="C1" s="184"/>
      <c r="D1" s="184"/>
      <c r="E1" s="184"/>
    </row>
    <row r="2" spans="1:5" ht="19.899999999999999" customHeight="1">
      <c r="A2" s="184" t="s">
        <v>677</v>
      </c>
      <c r="B2" s="184"/>
      <c r="C2" s="184"/>
      <c r="D2" s="184"/>
      <c r="E2" s="184"/>
    </row>
    <row r="3" spans="1:5" ht="20.45" customHeight="1">
      <c r="A3" s="184" t="s">
        <v>725</v>
      </c>
      <c r="B3" s="184"/>
      <c r="C3" s="184"/>
      <c r="D3" s="184"/>
      <c r="E3" s="184"/>
    </row>
    <row r="5" spans="1:5" ht="24">
      <c r="A5" s="113" t="s">
        <v>21</v>
      </c>
      <c r="B5" s="114" t="s">
        <v>1867</v>
      </c>
      <c r="C5" s="114" t="s">
        <v>22</v>
      </c>
      <c r="D5" s="114" t="s">
        <v>1489</v>
      </c>
      <c r="E5" s="114" t="s">
        <v>1485</v>
      </c>
    </row>
    <row r="6" spans="1:5" s="24" customFormat="1" ht="37.5" customHeight="1">
      <c r="A6" s="76" t="s">
        <v>659</v>
      </c>
      <c r="B6" s="73" t="s">
        <v>660</v>
      </c>
      <c r="C6" s="76" t="s">
        <v>661</v>
      </c>
      <c r="D6" s="115">
        <v>10000</v>
      </c>
      <c r="E6" s="115">
        <v>10000</v>
      </c>
    </row>
    <row r="7" spans="1:5" s="24" customFormat="1" ht="36">
      <c r="A7" s="76" t="s">
        <v>662</v>
      </c>
      <c r="B7" s="73" t="s">
        <v>663</v>
      </c>
      <c r="C7" s="76" t="s">
        <v>664</v>
      </c>
      <c r="D7" s="115">
        <v>24000</v>
      </c>
      <c r="E7" s="115">
        <v>24000</v>
      </c>
    </row>
    <row r="8" spans="1:5" s="24" customFormat="1" ht="24">
      <c r="A8" s="76" t="s">
        <v>665</v>
      </c>
      <c r="B8" s="73" t="s">
        <v>666</v>
      </c>
      <c r="C8" s="76" t="s">
        <v>667</v>
      </c>
      <c r="D8" s="115">
        <v>15000</v>
      </c>
      <c r="E8" s="115">
        <v>15000</v>
      </c>
    </row>
    <row r="9" spans="1:5" s="24" customFormat="1" ht="36">
      <c r="A9" s="76" t="s">
        <v>668</v>
      </c>
      <c r="B9" s="73" t="s">
        <v>669</v>
      </c>
      <c r="C9" s="76" t="s">
        <v>670</v>
      </c>
      <c r="D9" s="115">
        <v>24000</v>
      </c>
      <c r="E9" s="115">
        <v>24000</v>
      </c>
    </row>
    <row r="10" spans="1:5" s="24" customFormat="1" ht="24">
      <c r="A10" s="76" t="s">
        <v>671</v>
      </c>
      <c r="B10" s="73" t="s">
        <v>672</v>
      </c>
      <c r="C10" s="76" t="s">
        <v>673</v>
      </c>
      <c r="D10" s="115">
        <v>11000</v>
      </c>
      <c r="E10" s="115">
        <v>11000</v>
      </c>
    </row>
    <row r="11" spans="1:5" s="24" customFormat="1" ht="24">
      <c r="A11" s="76" t="s">
        <v>674</v>
      </c>
      <c r="B11" s="73" t="s">
        <v>675</v>
      </c>
      <c r="C11" s="76" t="s">
        <v>676</v>
      </c>
      <c r="D11" s="115">
        <v>25000</v>
      </c>
      <c r="E11" s="115">
        <v>25000</v>
      </c>
    </row>
    <row r="12" spans="1:5" ht="21" customHeight="1">
      <c r="A12" s="196" t="s">
        <v>1506</v>
      </c>
      <c r="B12" s="196"/>
      <c r="C12" s="196"/>
      <c r="D12" s="116">
        <f>SUM(D6:D11)</f>
        <v>109000</v>
      </c>
      <c r="E12" s="116">
        <f>SUM(E6:E11)</f>
        <v>109000</v>
      </c>
    </row>
    <row r="13" spans="1:5" s="24" customFormat="1" ht="24">
      <c r="A13" s="76" t="s">
        <v>678</v>
      </c>
      <c r="B13" s="73" t="s">
        <v>679</v>
      </c>
      <c r="C13" s="76" t="s">
        <v>680</v>
      </c>
      <c r="D13" s="115">
        <v>17000</v>
      </c>
      <c r="E13" s="115">
        <v>17000</v>
      </c>
    </row>
    <row r="14" spans="1:5" s="24" customFormat="1" ht="24">
      <c r="A14" s="76" t="s">
        <v>681</v>
      </c>
      <c r="B14" s="73" t="s">
        <v>682</v>
      </c>
      <c r="C14" s="76" t="s">
        <v>683</v>
      </c>
      <c r="D14" s="115">
        <v>24000</v>
      </c>
      <c r="E14" s="115">
        <v>24000</v>
      </c>
    </row>
    <row r="15" spans="1:5" s="24" customFormat="1" ht="24">
      <c r="A15" s="76" t="s">
        <v>684</v>
      </c>
      <c r="B15" s="73" t="s">
        <v>685</v>
      </c>
      <c r="C15" s="76" t="s">
        <v>686</v>
      </c>
      <c r="D15" s="115">
        <v>20000</v>
      </c>
      <c r="E15" s="115">
        <v>20000</v>
      </c>
    </row>
    <row r="16" spans="1:5" s="24" customFormat="1" ht="24">
      <c r="A16" s="76" t="s">
        <v>687</v>
      </c>
      <c r="B16" s="73" t="s">
        <v>688</v>
      </c>
      <c r="C16" s="76" t="s">
        <v>689</v>
      </c>
      <c r="D16" s="115">
        <v>10000</v>
      </c>
      <c r="E16" s="115">
        <v>10000</v>
      </c>
    </row>
    <row r="17" spans="1:5" s="24" customFormat="1" ht="24">
      <c r="A17" s="76" t="s">
        <v>690</v>
      </c>
      <c r="B17" s="73" t="s">
        <v>691</v>
      </c>
      <c r="C17" s="76" t="s">
        <v>692</v>
      </c>
      <c r="D17" s="115">
        <v>17000</v>
      </c>
      <c r="E17" s="115">
        <v>17000</v>
      </c>
    </row>
    <row r="18" spans="1:5" s="24" customFormat="1" ht="36">
      <c r="A18" s="76" t="s">
        <v>693</v>
      </c>
      <c r="B18" s="73" t="s">
        <v>694</v>
      </c>
      <c r="C18" s="76" t="s">
        <v>695</v>
      </c>
      <c r="D18" s="115">
        <v>20000</v>
      </c>
      <c r="E18" s="115">
        <v>20000</v>
      </c>
    </row>
    <row r="19" spans="1:5" s="24" customFormat="1" ht="24">
      <c r="A19" s="76" t="s">
        <v>696</v>
      </c>
      <c r="B19" s="73" t="s">
        <v>697</v>
      </c>
      <c r="C19" s="76" t="s">
        <v>698</v>
      </c>
      <c r="D19" s="115">
        <v>20000</v>
      </c>
      <c r="E19" s="115">
        <v>20000</v>
      </c>
    </row>
    <row r="20" spans="1:5" s="24" customFormat="1" ht="24">
      <c r="A20" s="76" t="s">
        <v>699</v>
      </c>
      <c r="B20" s="73" t="s">
        <v>700</v>
      </c>
      <c r="C20" s="76" t="s">
        <v>701</v>
      </c>
      <c r="D20" s="115">
        <v>24000</v>
      </c>
      <c r="E20" s="115">
        <v>24000</v>
      </c>
    </row>
    <row r="21" spans="1:5" s="24" customFormat="1" ht="36">
      <c r="A21" s="76" t="s">
        <v>702</v>
      </c>
      <c r="B21" s="73" t="s">
        <v>703</v>
      </c>
      <c r="C21" s="76" t="s">
        <v>704</v>
      </c>
      <c r="D21" s="115">
        <v>17000</v>
      </c>
      <c r="E21" s="115">
        <v>17000</v>
      </c>
    </row>
    <row r="22" spans="1:5" s="24" customFormat="1" ht="24">
      <c r="A22" s="76" t="s">
        <v>705</v>
      </c>
      <c r="B22" s="73" t="s">
        <v>666</v>
      </c>
      <c r="C22" s="76" t="s">
        <v>706</v>
      </c>
      <c r="D22" s="115">
        <v>14000</v>
      </c>
      <c r="E22" s="115">
        <v>14000</v>
      </c>
    </row>
    <row r="23" spans="1:5" s="24" customFormat="1" ht="24">
      <c r="A23" s="76" t="s">
        <v>707</v>
      </c>
      <c r="B23" s="73" t="s">
        <v>708</v>
      </c>
      <c r="C23" s="76" t="s">
        <v>709</v>
      </c>
      <c r="D23" s="115">
        <v>18000</v>
      </c>
      <c r="E23" s="115">
        <v>18000</v>
      </c>
    </row>
    <row r="24" spans="1:5" s="24" customFormat="1" ht="24">
      <c r="A24" s="76" t="s">
        <v>710</v>
      </c>
      <c r="B24" s="73" t="s">
        <v>711</v>
      </c>
      <c r="C24" s="76" t="s">
        <v>712</v>
      </c>
      <c r="D24" s="115">
        <v>14000</v>
      </c>
      <c r="E24" s="115">
        <v>14000</v>
      </c>
    </row>
    <row r="25" spans="1:5" s="24" customFormat="1" ht="24">
      <c r="A25" s="76" t="s">
        <v>713</v>
      </c>
      <c r="B25" s="73" t="s">
        <v>714</v>
      </c>
      <c r="C25" s="76" t="s">
        <v>715</v>
      </c>
      <c r="D25" s="115">
        <v>24000</v>
      </c>
      <c r="E25" s="115">
        <v>24000</v>
      </c>
    </row>
    <row r="26" spans="1:5" s="24" customFormat="1" ht="24">
      <c r="A26" s="76" t="s">
        <v>716</v>
      </c>
      <c r="B26" s="73" t="s">
        <v>717</v>
      </c>
      <c r="C26" s="76" t="s">
        <v>718</v>
      </c>
      <c r="D26" s="115">
        <v>30000</v>
      </c>
      <c r="E26" s="115">
        <v>30000</v>
      </c>
    </row>
    <row r="27" spans="1:5" s="24" customFormat="1" ht="36">
      <c r="A27" s="76" t="s">
        <v>719</v>
      </c>
      <c r="B27" s="73" t="s">
        <v>720</v>
      </c>
      <c r="C27" s="76" t="s">
        <v>721</v>
      </c>
      <c r="D27" s="115">
        <v>14000</v>
      </c>
      <c r="E27" s="115">
        <v>14000</v>
      </c>
    </row>
    <row r="28" spans="1:5" s="24" customFormat="1" ht="24">
      <c r="A28" s="76" t="s">
        <v>722</v>
      </c>
      <c r="B28" s="73" t="s">
        <v>723</v>
      </c>
      <c r="C28" s="76" t="s">
        <v>724</v>
      </c>
      <c r="D28" s="115">
        <v>17000</v>
      </c>
      <c r="E28" s="115">
        <v>17000</v>
      </c>
    </row>
    <row r="29" spans="1:5" ht="21.6" customHeight="1">
      <c r="A29" s="196" t="s">
        <v>1505</v>
      </c>
      <c r="B29" s="196"/>
      <c r="C29" s="196"/>
      <c r="D29" s="116">
        <f>SUM(D13:D28)</f>
        <v>300000</v>
      </c>
      <c r="E29" s="116">
        <f>SUM(E13:E28)</f>
        <v>300000</v>
      </c>
    </row>
    <row r="30" spans="1:5" s="24" customFormat="1" ht="24">
      <c r="A30" s="76" t="s">
        <v>726</v>
      </c>
      <c r="B30" s="73" t="s">
        <v>727</v>
      </c>
      <c r="C30" s="76" t="s">
        <v>728</v>
      </c>
      <c r="D30" s="106">
        <v>50000</v>
      </c>
      <c r="E30" s="106">
        <v>50000</v>
      </c>
    </row>
    <row r="31" spans="1:5" s="24" customFormat="1" ht="36">
      <c r="A31" s="76" t="s">
        <v>729</v>
      </c>
      <c r="B31" s="73" t="s">
        <v>730</v>
      </c>
      <c r="C31" s="76" t="s">
        <v>731</v>
      </c>
      <c r="D31" s="106">
        <v>59000</v>
      </c>
      <c r="E31" s="106">
        <v>59000</v>
      </c>
    </row>
    <row r="32" spans="1:5" s="24" customFormat="1" ht="36">
      <c r="A32" s="76" t="s">
        <v>732</v>
      </c>
      <c r="B32" s="73" t="s">
        <v>733</v>
      </c>
      <c r="C32" s="76" t="s">
        <v>734</v>
      </c>
      <c r="D32" s="106">
        <v>49000</v>
      </c>
      <c r="E32" s="106">
        <v>49000</v>
      </c>
    </row>
    <row r="33" spans="1:5" s="24" customFormat="1" ht="36">
      <c r="A33" s="76" t="s">
        <v>735</v>
      </c>
      <c r="B33" s="73" t="s">
        <v>660</v>
      </c>
      <c r="C33" s="76" t="s">
        <v>736</v>
      </c>
      <c r="D33" s="106">
        <v>56000</v>
      </c>
      <c r="E33" s="106">
        <v>56000</v>
      </c>
    </row>
    <row r="34" spans="1:5" s="24" customFormat="1" ht="36">
      <c r="A34" s="76" t="s">
        <v>737</v>
      </c>
      <c r="B34" s="73" t="s">
        <v>694</v>
      </c>
      <c r="C34" s="76" t="s">
        <v>738</v>
      </c>
      <c r="D34" s="106">
        <v>25000</v>
      </c>
      <c r="E34" s="106">
        <v>25000</v>
      </c>
    </row>
    <row r="35" spans="1:5" s="24" customFormat="1" ht="24">
      <c r="A35" s="76" t="s">
        <v>739</v>
      </c>
      <c r="B35" s="73" t="s">
        <v>740</v>
      </c>
      <c r="C35" s="76" t="s">
        <v>741</v>
      </c>
      <c r="D35" s="106">
        <v>70000</v>
      </c>
      <c r="E35" s="106">
        <v>70000</v>
      </c>
    </row>
    <row r="36" spans="1:5" s="24" customFormat="1" ht="24">
      <c r="A36" s="76" t="s">
        <v>742</v>
      </c>
      <c r="B36" s="73" t="s">
        <v>743</v>
      </c>
      <c r="C36" s="76" t="s">
        <v>744</v>
      </c>
      <c r="D36" s="106">
        <v>60000</v>
      </c>
      <c r="E36" s="106">
        <v>60000</v>
      </c>
    </row>
    <row r="37" spans="1:5" s="24" customFormat="1" ht="24">
      <c r="A37" s="76" t="s">
        <v>745</v>
      </c>
      <c r="B37" s="73" t="s">
        <v>682</v>
      </c>
      <c r="C37" s="76" t="s">
        <v>746</v>
      </c>
      <c r="D37" s="106">
        <v>39000</v>
      </c>
      <c r="E37" s="106">
        <v>39000</v>
      </c>
    </row>
    <row r="38" spans="1:5" s="24" customFormat="1" ht="24">
      <c r="A38" s="76" t="s">
        <v>747</v>
      </c>
      <c r="B38" s="73" t="s">
        <v>748</v>
      </c>
      <c r="C38" s="76" t="s">
        <v>749</v>
      </c>
      <c r="D38" s="106">
        <v>50000</v>
      </c>
      <c r="E38" s="106">
        <v>50000</v>
      </c>
    </row>
    <row r="39" spans="1:5" s="24" customFormat="1" ht="24">
      <c r="A39" s="76" t="s">
        <v>750</v>
      </c>
      <c r="B39" s="73" t="s">
        <v>751</v>
      </c>
      <c r="C39" s="76" t="s">
        <v>752</v>
      </c>
      <c r="D39" s="106">
        <v>48000</v>
      </c>
      <c r="E39" s="106">
        <v>48000</v>
      </c>
    </row>
    <row r="40" spans="1:5" s="24" customFormat="1" ht="24">
      <c r="A40" s="76" t="s">
        <v>753</v>
      </c>
      <c r="B40" s="73" t="s">
        <v>754</v>
      </c>
      <c r="C40" s="76" t="s">
        <v>755</v>
      </c>
      <c r="D40" s="106">
        <v>61000</v>
      </c>
      <c r="E40" s="106">
        <v>61000</v>
      </c>
    </row>
    <row r="41" spans="1:5" s="24" customFormat="1" ht="24">
      <c r="A41" s="76" t="s">
        <v>756</v>
      </c>
      <c r="B41" s="73" t="s">
        <v>757</v>
      </c>
      <c r="C41" s="76" t="s">
        <v>758</v>
      </c>
      <c r="D41" s="106">
        <v>68000</v>
      </c>
      <c r="E41" s="106">
        <v>68000</v>
      </c>
    </row>
    <row r="42" spans="1:5" s="24" customFormat="1" ht="24">
      <c r="A42" s="76" t="s">
        <v>759</v>
      </c>
      <c r="B42" s="73" t="s">
        <v>760</v>
      </c>
      <c r="C42" s="76" t="s">
        <v>761</v>
      </c>
      <c r="D42" s="106">
        <v>48000</v>
      </c>
      <c r="E42" s="106">
        <v>48000</v>
      </c>
    </row>
    <row r="43" spans="1:5" s="24" customFormat="1" ht="24">
      <c r="A43" s="76" t="s">
        <v>762</v>
      </c>
      <c r="B43" s="73" t="s">
        <v>763</v>
      </c>
      <c r="C43" s="76" t="s">
        <v>764</v>
      </c>
      <c r="D43" s="106">
        <v>16000</v>
      </c>
      <c r="E43" s="106">
        <v>16000</v>
      </c>
    </row>
    <row r="44" spans="1:5" s="24" customFormat="1" ht="24">
      <c r="A44" s="76" t="s">
        <v>765</v>
      </c>
      <c r="B44" s="73" t="s">
        <v>766</v>
      </c>
      <c r="C44" s="76" t="s">
        <v>767</v>
      </c>
      <c r="D44" s="106">
        <v>49000</v>
      </c>
      <c r="E44" s="106">
        <v>49000</v>
      </c>
    </row>
    <row r="45" spans="1:5" s="24" customFormat="1" ht="24">
      <c r="A45" s="76" t="s">
        <v>768</v>
      </c>
      <c r="B45" s="73" t="s">
        <v>769</v>
      </c>
      <c r="C45" s="76" t="s">
        <v>770</v>
      </c>
      <c r="D45" s="106">
        <v>50000</v>
      </c>
      <c r="E45" s="106">
        <v>50000</v>
      </c>
    </row>
    <row r="46" spans="1:5" s="24" customFormat="1" ht="24">
      <c r="A46" s="76" t="s">
        <v>771</v>
      </c>
      <c r="B46" s="73" t="s">
        <v>772</v>
      </c>
      <c r="C46" s="76" t="s">
        <v>773</v>
      </c>
      <c r="D46" s="106">
        <v>64000</v>
      </c>
      <c r="E46" s="106">
        <v>64000</v>
      </c>
    </row>
    <row r="47" spans="1:5" s="24" customFormat="1" ht="24">
      <c r="A47" s="76" t="s">
        <v>774</v>
      </c>
      <c r="B47" s="73" t="s">
        <v>775</v>
      </c>
      <c r="C47" s="76" t="s">
        <v>776</v>
      </c>
      <c r="D47" s="106">
        <v>69000</v>
      </c>
      <c r="E47" s="106">
        <v>69000</v>
      </c>
    </row>
    <row r="48" spans="1:5" s="24" customFormat="1" ht="24">
      <c r="A48" s="76" t="s">
        <v>777</v>
      </c>
      <c r="B48" s="73" t="s">
        <v>778</v>
      </c>
      <c r="C48" s="76" t="s">
        <v>779</v>
      </c>
      <c r="D48" s="106">
        <v>69000</v>
      </c>
      <c r="E48" s="106">
        <v>69000</v>
      </c>
    </row>
    <row r="49" spans="1:5" ht="22.9" customHeight="1">
      <c r="A49" s="196" t="s">
        <v>1504</v>
      </c>
      <c r="B49" s="196"/>
      <c r="C49" s="196"/>
      <c r="D49" s="116">
        <f>SUM(D30:D48)</f>
        <v>1000000</v>
      </c>
      <c r="E49" s="116">
        <f>SUM(E30:E48)</f>
        <v>1000000</v>
      </c>
    </row>
    <row r="51" spans="1:5" ht="22.9" customHeight="1">
      <c r="A51" s="197" t="s">
        <v>1506</v>
      </c>
      <c r="B51" s="197"/>
      <c r="C51" s="197"/>
      <c r="D51" s="31">
        <f>D49+D29+D12</f>
        <v>1409000</v>
      </c>
      <c r="E51" s="31">
        <f>E49+E29+E12</f>
        <v>1409000</v>
      </c>
    </row>
  </sheetData>
  <mergeCells count="7">
    <mergeCell ref="A51:C51"/>
    <mergeCell ref="A1:E1"/>
    <mergeCell ref="A2:E2"/>
    <mergeCell ref="A3:E3"/>
    <mergeCell ref="A49:C49"/>
    <mergeCell ref="A29:C29"/>
    <mergeCell ref="A12:C12"/>
  </mergeCells>
  <pageMargins left="0.70866141732283472" right="0.70866141732283472" top="0.78740157480314965" bottom="0.78740157480314965" header="0.31496062992125984" footer="0.31496062992125984"/>
  <pageSetup paperSize="9" firstPageNumber="33" orientation="portrait" useFirstPageNumber="1" r:id="rId1"/>
  <headerFooter>
    <oddFooter>&amp;C&amp;P&amp;Rkap. 48 oblast vzdělávání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workbookViewId="0">
      <selection activeCell="H7" sqref="H7"/>
    </sheetView>
  </sheetViews>
  <sheetFormatPr defaultRowHeight="15"/>
  <cols>
    <col min="1" max="1" width="8.28515625" style="13" customWidth="1"/>
    <col min="2" max="2" width="23" style="14" customWidth="1"/>
    <col min="3" max="3" width="26.85546875" style="14" customWidth="1"/>
    <col min="4" max="4" width="14.42578125" style="11" customWidth="1"/>
    <col min="5" max="5" width="14.42578125" style="12" customWidth="1"/>
  </cols>
  <sheetData>
    <row r="1" spans="1:5" s="35" customFormat="1" ht="39" customHeight="1">
      <c r="A1" s="198" t="s">
        <v>3524</v>
      </c>
      <c r="B1" s="198"/>
      <c r="C1" s="198"/>
      <c r="D1" s="198"/>
      <c r="E1" s="198"/>
    </row>
    <row r="2" spans="1:5" s="35" customFormat="1" ht="36.6" customHeight="1">
      <c r="A2" s="198" t="s">
        <v>3525</v>
      </c>
      <c r="B2" s="198"/>
      <c r="C2" s="198"/>
      <c r="D2" s="48"/>
      <c r="E2" s="48"/>
    </row>
    <row r="3" spans="1:5" ht="24">
      <c r="A3" s="113" t="s">
        <v>21</v>
      </c>
      <c r="B3" s="114" t="s">
        <v>1867</v>
      </c>
      <c r="C3" s="114" t="s">
        <v>22</v>
      </c>
      <c r="D3" s="156" t="s">
        <v>1489</v>
      </c>
      <c r="E3" s="160" t="s">
        <v>1493</v>
      </c>
    </row>
    <row r="4" spans="1:5" s="24" customFormat="1" ht="24">
      <c r="A4" s="73" t="s">
        <v>780</v>
      </c>
      <c r="B4" s="76" t="s">
        <v>781</v>
      </c>
      <c r="C4" s="76" t="s">
        <v>782</v>
      </c>
      <c r="D4" s="106">
        <v>28000</v>
      </c>
      <c r="E4" s="106">
        <v>28000</v>
      </c>
    </row>
    <row r="5" spans="1:5" s="24" customFormat="1" ht="24">
      <c r="A5" s="73" t="s">
        <v>783</v>
      </c>
      <c r="B5" s="76" t="s">
        <v>784</v>
      </c>
      <c r="C5" s="76" t="s">
        <v>785</v>
      </c>
      <c r="D5" s="106">
        <v>20000</v>
      </c>
      <c r="E5" s="106">
        <v>20000</v>
      </c>
    </row>
    <row r="6" spans="1:5" s="24" customFormat="1" ht="24">
      <c r="A6" s="73" t="s">
        <v>786</v>
      </c>
      <c r="B6" s="76" t="s">
        <v>787</v>
      </c>
      <c r="C6" s="76" t="s">
        <v>788</v>
      </c>
      <c r="D6" s="106">
        <v>18000</v>
      </c>
      <c r="E6" s="106">
        <v>18000</v>
      </c>
    </row>
    <row r="7" spans="1:5" s="24" customFormat="1" ht="24">
      <c r="A7" s="73" t="s">
        <v>789</v>
      </c>
      <c r="B7" s="76" t="s">
        <v>790</v>
      </c>
      <c r="C7" s="76" t="s">
        <v>791</v>
      </c>
      <c r="D7" s="106">
        <v>34000</v>
      </c>
      <c r="E7" s="106">
        <v>34000</v>
      </c>
    </row>
    <row r="8" spans="1:5" s="24" customFormat="1" ht="24">
      <c r="A8" s="73" t="s">
        <v>792</v>
      </c>
      <c r="B8" s="76" t="s">
        <v>793</v>
      </c>
      <c r="C8" s="76" t="s">
        <v>794</v>
      </c>
      <c r="D8" s="106">
        <v>22000</v>
      </c>
      <c r="E8" s="106">
        <v>22000</v>
      </c>
    </row>
    <row r="9" spans="1:5" s="24" customFormat="1" ht="24">
      <c r="A9" s="73" t="s">
        <v>795</v>
      </c>
      <c r="B9" s="76" t="s">
        <v>691</v>
      </c>
      <c r="C9" s="76" t="s">
        <v>796</v>
      </c>
      <c r="D9" s="106">
        <v>27000</v>
      </c>
      <c r="E9" s="106">
        <v>27000</v>
      </c>
    </row>
    <row r="10" spans="1:5" s="24" customFormat="1" ht="36">
      <c r="A10" s="73" t="s">
        <v>797</v>
      </c>
      <c r="B10" s="76" t="s">
        <v>798</v>
      </c>
      <c r="C10" s="76" t="s">
        <v>799</v>
      </c>
      <c r="D10" s="106">
        <v>18000</v>
      </c>
      <c r="E10" s="106">
        <v>18000</v>
      </c>
    </row>
    <row r="11" spans="1:5" s="24" customFormat="1" ht="24">
      <c r="A11" s="73" t="s">
        <v>800</v>
      </c>
      <c r="B11" s="76" t="s">
        <v>754</v>
      </c>
      <c r="C11" s="76" t="s">
        <v>801</v>
      </c>
      <c r="D11" s="106">
        <v>14000</v>
      </c>
      <c r="E11" s="106">
        <v>14000</v>
      </c>
    </row>
    <row r="12" spans="1:5" s="24" customFormat="1" ht="24">
      <c r="A12" s="73" t="s">
        <v>802</v>
      </c>
      <c r="B12" s="76" t="s">
        <v>803</v>
      </c>
      <c r="C12" s="76" t="s">
        <v>804</v>
      </c>
      <c r="D12" s="106">
        <v>10000</v>
      </c>
      <c r="E12" s="106">
        <v>10000</v>
      </c>
    </row>
    <row r="13" spans="1:5" s="24" customFormat="1" ht="24">
      <c r="A13" s="73" t="s">
        <v>805</v>
      </c>
      <c r="B13" s="76" t="s">
        <v>806</v>
      </c>
      <c r="C13" s="76" t="s">
        <v>807</v>
      </c>
      <c r="D13" s="106">
        <v>28000</v>
      </c>
      <c r="E13" s="106">
        <v>28000</v>
      </c>
    </row>
    <row r="14" spans="1:5" s="24" customFormat="1" ht="24">
      <c r="A14" s="73" t="s">
        <v>808</v>
      </c>
      <c r="B14" s="76" t="s">
        <v>727</v>
      </c>
      <c r="C14" s="76" t="s">
        <v>809</v>
      </c>
      <c r="D14" s="106">
        <v>22000</v>
      </c>
      <c r="E14" s="106">
        <v>22000</v>
      </c>
    </row>
    <row r="15" spans="1:5" s="24" customFormat="1" ht="24">
      <c r="A15" s="73" t="s">
        <v>810</v>
      </c>
      <c r="B15" s="76" t="s">
        <v>811</v>
      </c>
      <c r="C15" s="76" t="s">
        <v>812</v>
      </c>
      <c r="D15" s="106">
        <v>16000</v>
      </c>
      <c r="E15" s="106">
        <v>16000</v>
      </c>
    </row>
    <row r="16" spans="1:5" s="24" customFormat="1" ht="24">
      <c r="A16" s="73" t="s">
        <v>813</v>
      </c>
      <c r="B16" s="76" t="s">
        <v>814</v>
      </c>
      <c r="C16" s="76" t="s">
        <v>815</v>
      </c>
      <c r="D16" s="106">
        <v>17000</v>
      </c>
      <c r="E16" s="106">
        <v>17000</v>
      </c>
    </row>
    <row r="17" spans="1:5" s="24" customFormat="1" ht="24">
      <c r="A17" s="73" t="s">
        <v>816</v>
      </c>
      <c r="B17" s="76" t="s">
        <v>772</v>
      </c>
      <c r="C17" s="76" t="s">
        <v>817</v>
      </c>
      <c r="D17" s="106">
        <v>18000</v>
      </c>
      <c r="E17" s="106">
        <v>18000</v>
      </c>
    </row>
    <row r="18" spans="1:5" s="24" customFormat="1" ht="36">
      <c r="A18" s="73" t="s">
        <v>818</v>
      </c>
      <c r="B18" s="76" t="s">
        <v>708</v>
      </c>
      <c r="C18" s="76" t="s">
        <v>819</v>
      </c>
      <c r="D18" s="106">
        <v>24000</v>
      </c>
      <c r="E18" s="106">
        <v>24000</v>
      </c>
    </row>
    <row r="19" spans="1:5" s="24" customFormat="1" ht="48">
      <c r="A19" s="73" t="s">
        <v>820</v>
      </c>
      <c r="B19" s="76" t="s">
        <v>821</v>
      </c>
      <c r="C19" s="76" t="s">
        <v>822</v>
      </c>
      <c r="D19" s="106">
        <v>14000</v>
      </c>
      <c r="E19" s="106">
        <v>14000</v>
      </c>
    </row>
    <row r="20" spans="1:5" s="24" customFormat="1" ht="36">
      <c r="A20" s="73" t="s">
        <v>823</v>
      </c>
      <c r="B20" s="76" t="s">
        <v>824</v>
      </c>
      <c r="C20" s="76" t="s">
        <v>825</v>
      </c>
      <c r="D20" s="106">
        <v>20000</v>
      </c>
      <c r="E20" s="106">
        <v>20000</v>
      </c>
    </row>
    <row r="21" spans="1:5" s="24" customFormat="1" ht="36">
      <c r="A21" s="73" t="s">
        <v>826</v>
      </c>
      <c r="B21" s="76" t="s">
        <v>827</v>
      </c>
      <c r="C21" s="76" t="s">
        <v>828</v>
      </c>
      <c r="D21" s="106">
        <v>28000</v>
      </c>
      <c r="E21" s="106">
        <v>28000</v>
      </c>
    </row>
    <row r="22" spans="1:5" s="24" customFormat="1" ht="24">
      <c r="A22" s="73" t="s">
        <v>829</v>
      </c>
      <c r="B22" s="76" t="s">
        <v>830</v>
      </c>
      <c r="C22" s="76" t="s">
        <v>831</v>
      </c>
      <c r="D22" s="106">
        <v>29000</v>
      </c>
      <c r="E22" s="106">
        <v>29000</v>
      </c>
    </row>
    <row r="23" spans="1:5" s="24" customFormat="1" ht="36">
      <c r="A23" s="73" t="s">
        <v>832</v>
      </c>
      <c r="B23" s="76" t="s">
        <v>833</v>
      </c>
      <c r="C23" s="76" t="s">
        <v>834</v>
      </c>
      <c r="D23" s="106">
        <v>42000</v>
      </c>
      <c r="E23" s="106">
        <v>42000</v>
      </c>
    </row>
    <row r="24" spans="1:5" s="24" customFormat="1" ht="36">
      <c r="A24" s="73" t="s">
        <v>835</v>
      </c>
      <c r="B24" s="76" t="s">
        <v>836</v>
      </c>
      <c r="C24" s="76" t="s">
        <v>837</v>
      </c>
      <c r="D24" s="106">
        <v>48000</v>
      </c>
      <c r="E24" s="106">
        <v>48000</v>
      </c>
    </row>
    <row r="25" spans="1:5" s="24" customFormat="1" ht="24">
      <c r="A25" s="73" t="s">
        <v>838</v>
      </c>
      <c r="B25" s="76" t="s">
        <v>839</v>
      </c>
      <c r="C25" s="76" t="s">
        <v>840</v>
      </c>
      <c r="D25" s="106">
        <v>44000</v>
      </c>
      <c r="E25" s="106">
        <v>44000</v>
      </c>
    </row>
    <row r="26" spans="1:5" s="24" customFormat="1" ht="24">
      <c r="A26" s="73" t="s">
        <v>841</v>
      </c>
      <c r="B26" s="76" t="s">
        <v>842</v>
      </c>
      <c r="C26" s="76" t="s">
        <v>843</v>
      </c>
      <c r="D26" s="106">
        <v>35000</v>
      </c>
      <c r="E26" s="106">
        <v>35000</v>
      </c>
    </row>
    <row r="27" spans="1:5" s="24" customFormat="1" ht="24">
      <c r="A27" s="73" t="s">
        <v>844</v>
      </c>
      <c r="B27" s="76" t="s">
        <v>845</v>
      </c>
      <c r="C27" s="76" t="s">
        <v>846</v>
      </c>
      <c r="D27" s="106">
        <v>30000</v>
      </c>
      <c r="E27" s="106">
        <v>30000</v>
      </c>
    </row>
    <row r="28" spans="1:5" s="24" customFormat="1" ht="36">
      <c r="A28" s="73" t="s">
        <v>847</v>
      </c>
      <c r="B28" s="76" t="s">
        <v>848</v>
      </c>
      <c r="C28" s="76" t="s">
        <v>849</v>
      </c>
      <c r="D28" s="106">
        <v>28000</v>
      </c>
      <c r="E28" s="106">
        <v>28000</v>
      </c>
    </row>
    <row r="29" spans="1:5" s="24" customFormat="1" ht="24">
      <c r="A29" s="73" t="s">
        <v>850</v>
      </c>
      <c r="B29" s="76" t="s">
        <v>851</v>
      </c>
      <c r="C29" s="76" t="s">
        <v>852</v>
      </c>
      <c r="D29" s="106">
        <v>35000</v>
      </c>
      <c r="E29" s="106">
        <v>35000</v>
      </c>
    </row>
    <row r="30" spans="1:5" s="24" customFormat="1" ht="48">
      <c r="A30" s="73" t="s">
        <v>853</v>
      </c>
      <c r="B30" s="76" t="s">
        <v>854</v>
      </c>
      <c r="C30" s="76" t="s">
        <v>855</v>
      </c>
      <c r="D30" s="106">
        <v>12000</v>
      </c>
      <c r="E30" s="106">
        <v>12000</v>
      </c>
    </row>
    <row r="31" spans="1:5" s="24" customFormat="1" ht="24">
      <c r="A31" s="73" t="s">
        <v>856</v>
      </c>
      <c r="B31" s="76" t="s">
        <v>857</v>
      </c>
      <c r="C31" s="76" t="s">
        <v>858</v>
      </c>
      <c r="D31" s="106">
        <v>39000</v>
      </c>
      <c r="E31" s="106">
        <v>39000</v>
      </c>
    </row>
    <row r="32" spans="1:5" s="24" customFormat="1" ht="36">
      <c r="A32" s="73" t="s">
        <v>859</v>
      </c>
      <c r="B32" s="76" t="s">
        <v>860</v>
      </c>
      <c r="C32" s="76" t="s">
        <v>861</v>
      </c>
      <c r="D32" s="106">
        <v>50000</v>
      </c>
      <c r="E32" s="106">
        <v>50000</v>
      </c>
    </row>
    <row r="33" spans="1:5" ht="21.6" customHeight="1">
      <c r="A33" s="196" t="s">
        <v>1508</v>
      </c>
      <c r="B33" s="196"/>
      <c r="C33" s="196"/>
      <c r="D33" s="116">
        <f>SUM(D4:D32)</f>
        <v>770000</v>
      </c>
      <c r="E33" s="116">
        <f>SUM(E4:E32)</f>
        <v>770000</v>
      </c>
    </row>
    <row r="34" spans="1:5" s="24" customFormat="1" ht="24">
      <c r="A34" s="73" t="s">
        <v>862</v>
      </c>
      <c r="B34" s="76" t="s">
        <v>830</v>
      </c>
      <c r="C34" s="76" t="s">
        <v>863</v>
      </c>
      <c r="D34" s="106">
        <v>26000</v>
      </c>
      <c r="E34" s="106">
        <v>26000</v>
      </c>
    </row>
    <row r="35" spans="1:5" s="24" customFormat="1" ht="24">
      <c r="A35" s="73" t="s">
        <v>864</v>
      </c>
      <c r="B35" s="76" t="s">
        <v>772</v>
      </c>
      <c r="C35" s="76" t="s">
        <v>865</v>
      </c>
      <c r="D35" s="106">
        <v>13000</v>
      </c>
      <c r="E35" s="106">
        <v>13000</v>
      </c>
    </row>
    <row r="36" spans="1:5" s="24" customFormat="1" ht="24">
      <c r="A36" s="73" t="s">
        <v>866</v>
      </c>
      <c r="B36" s="76" t="s">
        <v>1507</v>
      </c>
      <c r="C36" s="76" t="s">
        <v>867</v>
      </c>
      <c r="D36" s="106">
        <v>25000</v>
      </c>
      <c r="E36" s="106">
        <v>25000</v>
      </c>
    </row>
    <row r="37" spans="1:5" s="24" customFormat="1" ht="24">
      <c r="A37" s="73" t="s">
        <v>868</v>
      </c>
      <c r="B37" s="76" t="s">
        <v>869</v>
      </c>
      <c r="C37" s="76" t="s">
        <v>870</v>
      </c>
      <c r="D37" s="106">
        <v>15000</v>
      </c>
      <c r="E37" s="106">
        <v>15000</v>
      </c>
    </row>
    <row r="38" spans="1:5" s="24" customFormat="1" ht="24">
      <c r="A38" s="73" t="s">
        <v>871</v>
      </c>
      <c r="B38" s="76" t="s">
        <v>872</v>
      </c>
      <c r="C38" s="76" t="s">
        <v>873</v>
      </c>
      <c r="D38" s="106">
        <v>26000</v>
      </c>
      <c r="E38" s="106">
        <v>26000</v>
      </c>
    </row>
    <row r="39" spans="1:5" s="24" customFormat="1" ht="36">
      <c r="A39" s="73" t="s">
        <v>874</v>
      </c>
      <c r="B39" s="76" t="s">
        <v>875</v>
      </c>
      <c r="C39" s="76" t="s">
        <v>876</v>
      </c>
      <c r="D39" s="106">
        <v>25000</v>
      </c>
      <c r="E39" s="106">
        <v>25000</v>
      </c>
    </row>
    <row r="40" spans="1:5" ht="21.6" customHeight="1">
      <c r="A40" s="196" t="s">
        <v>1509</v>
      </c>
      <c r="B40" s="196"/>
      <c r="C40" s="196"/>
      <c r="D40" s="116">
        <f>SUM(D34:D39)</f>
        <v>130000</v>
      </c>
      <c r="E40" s="116">
        <f>SUM(E34:E39)</f>
        <v>130000</v>
      </c>
    </row>
    <row r="41" spans="1:5">
      <c r="A41" s="161"/>
      <c r="B41" s="162"/>
      <c r="C41" s="162"/>
      <c r="D41" s="163"/>
      <c r="E41" s="101"/>
    </row>
    <row r="42" spans="1:5" ht="21.6" customHeight="1">
      <c r="A42" s="196" t="s">
        <v>1873</v>
      </c>
      <c r="B42" s="196"/>
      <c r="C42" s="196"/>
      <c r="D42" s="116">
        <f>D40+D33</f>
        <v>900000</v>
      </c>
      <c r="E42" s="116">
        <f>E40+E33</f>
        <v>900000</v>
      </c>
    </row>
  </sheetData>
  <mergeCells count="5">
    <mergeCell ref="A1:E1"/>
    <mergeCell ref="A40:C40"/>
    <mergeCell ref="A33:C33"/>
    <mergeCell ref="A2:C2"/>
    <mergeCell ref="A42:C42"/>
  </mergeCells>
  <pageMargins left="0.70866141732283472" right="0.70866141732283472" top="0.78740157480314965" bottom="0.78740157480314965" header="0.31496062992125984" footer="0.31496062992125984"/>
  <pageSetup paperSize="9" firstPageNumber="35" orientation="portrait" useFirstPageNumber="1" r:id="rId1"/>
  <headerFooter>
    <oddFooter>&amp;C&amp;P&amp;Rkap.48 oblast prevence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topLeftCell="A121" workbookViewId="0">
      <selection activeCell="B109" sqref="B109"/>
    </sheetView>
  </sheetViews>
  <sheetFormatPr defaultRowHeight="15"/>
  <cols>
    <col min="1" max="1" width="8.28515625" style="12" customWidth="1"/>
    <col min="2" max="2" width="23" style="46" customWidth="1"/>
    <col min="3" max="3" width="27.140625" style="46" customWidth="1"/>
    <col min="4" max="4" width="13.140625" style="47" customWidth="1"/>
    <col min="5" max="5" width="14.42578125" style="46" customWidth="1"/>
  </cols>
  <sheetData>
    <row r="1" spans="1:5" s="49" customFormat="1" ht="31.5" customHeight="1">
      <c r="A1" s="199" t="s">
        <v>1537</v>
      </c>
      <c r="B1" s="199"/>
      <c r="C1" s="199"/>
      <c r="D1" s="199"/>
      <c r="E1" s="199"/>
    </row>
    <row r="2" spans="1:5" s="49" customFormat="1" ht="18" customHeight="1">
      <c r="A2" s="199" t="s">
        <v>1721</v>
      </c>
      <c r="B2" s="199"/>
      <c r="C2" s="199"/>
      <c r="D2" s="199"/>
      <c r="E2" s="199"/>
    </row>
    <row r="3" spans="1:5" s="49" customFormat="1" ht="18" customHeight="1">
      <c r="A3" s="199" t="s">
        <v>1803</v>
      </c>
      <c r="B3" s="199"/>
      <c r="C3" s="199"/>
      <c r="D3" s="199"/>
      <c r="E3" s="199"/>
    </row>
    <row r="4" spans="1:5" s="49" customFormat="1" ht="18" customHeight="1">
      <c r="A4" s="199" t="s">
        <v>1819</v>
      </c>
      <c r="B4" s="199"/>
      <c r="C4" s="199"/>
      <c r="D4" s="199"/>
      <c r="E4" s="199"/>
    </row>
    <row r="5" spans="1:5" s="49" customFormat="1" ht="18" customHeight="1">
      <c r="A5" s="199" t="s">
        <v>1832</v>
      </c>
      <c r="B5" s="199"/>
      <c r="C5" s="199"/>
      <c r="D5" s="199"/>
      <c r="E5" s="199"/>
    </row>
    <row r="6" spans="1:5" ht="11.25" customHeight="1"/>
    <row r="7" spans="1:5" ht="24">
      <c r="A7" s="158" t="s">
        <v>21</v>
      </c>
      <c r="B7" s="159" t="s">
        <v>1867</v>
      </c>
      <c r="C7" s="159" t="s">
        <v>22</v>
      </c>
      <c r="D7" s="117" t="s">
        <v>1489</v>
      </c>
      <c r="E7" s="114" t="s">
        <v>1860</v>
      </c>
    </row>
    <row r="8" spans="1:5" s="24" customFormat="1" ht="24">
      <c r="A8" s="97" t="s">
        <v>1538</v>
      </c>
      <c r="B8" s="73" t="s">
        <v>3501</v>
      </c>
      <c r="C8" s="73" t="s">
        <v>3502</v>
      </c>
      <c r="D8" s="84">
        <v>23000</v>
      </c>
      <c r="E8" s="84">
        <v>23000</v>
      </c>
    </row>
    <row r="9" spans="1:5" s="24" customFormat="1" ht="24">
      <c r="A9" s="73" t="s">
        <v>1539</v>
      </c>
      <c r="B9" s="73" t="s">
        <v>1540</v>
      </c>
      <c r="C9" s="73" t="s">
        <v>1541</v>
      </c>
      <c r="D9" s="84">
        <v>26000</v>
      </c>
      <c r="E9" s="84">
        <v>26000</v>
      </c>
    </row>
    <row r="10" spans="1:5" s="24" customFormat="1" ht="24">
      <c r="A10" s="73" t="s">
        <v>1542</v>
      </c>
      <c r="B10" s="73" t="s">
        <v>1543</v>
      </c>
      <c r="C10" s="73" t="s">
        <v>1544</v>
      </c>
      <c r="D10" s="84">
        <v>20000</v>
      </c>
      <c r="E10" s="84">
        <v>20000</v>
      </c>
    </row>
    <row r="11" spans="1:5" s="24" customFormat="1" ht="24">
      <c r="A11" s="73" t="s">
        <v>1545</v>
      </c>
      <c r="B11" s="73" t="s">
        <v>45</v>
      </c>
      <c r="C11" s="73" t="s">
        <v>1546</v>
      </c>
      <c r="D11" s="84">
        <v>29000</v>
      </c>
      <c r="E11" s="84">
        <v>29000</v>
      </c>
    </row>
    <row r="12" spans="1:5" s="24" customFormat="1" ht="24">
      <c r="A12" s="73" t="s">
        <v>1547</v>
      </c>
      <c r="B12" s="73" t="s">
        <v>45</v>
      </c>
      <c r="C12" s="73" t="s">
        <v>1548</v>
      </c>
      <c r="D12" s="84">
        <v>23000</v>
      </c>
      <c r="E12" s="84">
        <v>23000</v>
      </c>
    </row>
    <row r="13" spans="1:5" s="24" customFormat="1" ht="24">
      <c r="A13" s="73" t="s">
        <v>1549</v>
      </c>
      <c r="B13" s="73" t="s">
        <v>1550</v>
      </c>
      <c r="C13" s="73" t="s">
        <v>1551</v>
      </c>
      <c r="D13" s="84">
        <v>24000</v>
      </c>
      <c r="E13" s="84">
        <v>24000</v>
      </c>
    </row>
    <row r="14" spans="1:5" s="24" customFormat="1" ht="29.25" customHeight="1">
      <c r="A14" s="73" t="s">
        <v>1552</v>
      </c>
      <c r="B14" s="73" t="s">
        <v>1174</v>
      </c>
      <c r="C14" s="73" t="s">
        <v>1553</v>
      </c>
      <c r="D14" s="84">
        <v>30000</v>
      </c>
      <c r="E14" s="84">
        <v>30000</v>
      </c>
    </row>
    <row r="15" spans="1:5" s="24" customFormat="1" ht="24">
      <c r="A15" s="73" t="s">
        <v>1554</v>
      </c>
      <c r="B15" s="73" t="s">
        <v>1555</v>
      </c>
      <c r="C15" s="73" t="s">
        <v>1556</v>
      </c>
      <c r="D15" s="84">
        <v>22000</v>
      </c>
      <c r="E15" s="84">
        <v>22000</v>
      </c>
    </row>
    <row r="16" spans="1:5" s="24" customFormat="1" ht="36">
      <c r="A16" s="73" t="s">
        <v>1557</v>
      </c>
      <c r="B16" s="76" t="s">
        <v>1558</v>
      </c>
      <c r="C16" s="73" t="s">
        <v>1559</v>
      </c>
      <c r="D16" s="84">
        <v>29000</v>
      </c>
      <c r="E16" s="84">
        <v>29000</v>
      </c>
    </row>
    <row r="17" spans="1:5" s="24" customFormat="1" ht="36">
      <c r="A17" s="73" t="s">
        <v>1560</v>
      </c>
      <c r="B17" s="76" t="s">
        <v>3509</v>
      </c>
      <c r="C17" s="73" t="s">
        <v>1561</v>
      </c>
      <c r="D17" s="84">
        <v>30000</v>
      </c>
      <c r="E17" s="84">
        <f>30000-6231</f>
        <v>23769</v>
      </c>
    </row>
    <row r="18" spans="1:5" s="24" customFormat="1" ht="24">
      <c r="A18" s="73" t="s">
        <v>1562</v>
      </c>
      <c r="B18" s="73" t="s">
        <v>1563</v>
      </c>
      <c r="C18" s="73" t="s">
        <v>1564</v>
      </c>
      <c r="D18" s="84">
        <v>26000</v>
      </c>
      <c r="E18" s="84">
        <v>26000</v>
      </c>
    </row>
    <row r="19" spans="1:5" s="24" customFormat="1" ht="33" customHeight="1">
      <c r="A19" s="73" t="s">
        <v>1565</v>
      </c>
      <c r="B19" s="73" t="s">
        <v>1397</v>
      </c>
      <c r="C19" s="73" t="s">
        <v>3510</v>
      </c>
      <c r="D19" s="84">
        <v>25000</v>
      </c>
      <c r="E19" s="84">
        <v>25000</v>
      </c>
    </row>
    <row r="20" spans="1:5" s="24" customFormat="1" ht="24">
      <c r="A20" s="73" t="s">
        <v>1566</v>
      </c>
      <c r="B20" s="76" t="s">
        <v>1567</v>
      </c>
      <c r="C20" s="73" t="s">
        <v>1568</v>
      </c>
      <c r="D20" s="84">
        <v>20000</v>
      </c>
      <c r="E20" s="84">
        <v>20000</v>
      </c>
    </row>
    <row r="21" spans="1:5" s="24" customFormat="1" ht="24">
      <c r="A21" s="73" t="s">
        <v>1569</v>
      </c>
      <c r="B21" s="76" t="s">
        <v>1570</v>
      </c>
      <c r="C21" s="73" t="s">
        <v>1571</v>
      </c>
      <c r="D21" s="84">
        <v>28000</v>
      </c>
      <c r="E21" s="84">
        <v>28000</v>
      </c>
    </row>
    <row r="22" spans="1:5" s="24" customFormat="1" ht="24">
      <c r="A22" s="73" t="s">
        <v>1572</v>
      </c>
      <c r="B22" s="73" t="s">
        <v>1573</v>
      </c>
      <c r="C22" s="73" t="s">
        <v>1574</v>
      </c>
      <c r="D22" s="84">
        <v>23000</v>
      </c>
      <c r="E22" s="84">
        <v>23000</v>
      </c>
    </row>
    <row r="23" spans="1:5" s="24" customFormat="1" ht="24">
      <c r="A23" s="73" t="s">
        <v>1575</v>
      </c>
      <c r="B23" s="76" t="s">
        <v>37</v>
      </c>
      <c r="C23" s="73" t="s">
        <v>1576</v>
      </c>
      <c r="D23" s="84">
        <v>29000</v>
      </c>
      <c r="E23" s="84">
        <v>29000</v>
      </c>
    </row>
    <row r="24" spans="1:5" s="24" customFormat="1" ht="23.25" customHeight="1">
      <c r="A24" s="73" t="s">
        <v>1577</v>
      </c>
      <c r="B24" s="76" t="s">
        <v>1578</v>
      </c>
      <c r="C24" s="73" t="s">
        <v>1579</v>
      </c>
      <c r="D24" s="84">
        <v>22000</v>
      </c>
      <c r="E24" s="84">
        <v>22000</v>
      </c>
    </row>
    <row r="25" spans="1:5" s="24" customFormat="1" ht="24">
      <c r="A25" s="73" t="s">
        <v>1580</v>
      </c>
      <c r="B25" s="73" t="s">
        <v>1581</v>
      </c>
      <c r="C25" s="73" t="s">
        <v>1582</v>
      </c>
      <c r="D25" s="84">
        <v>21000</v>
      </c>
      <c r="E25" s="84">
        <v>21000</v>
      </c>
    </row>
    <row r="26" spans="1:5" s="24" customFormat="1" ht="24">
      <c r="A26" s="73" t="s">
        <v>1583</v>
      </c>
      <c r="B26" s="73" t="s">
        <v>1025</v>
      </c>
      <c r="C26" s="73" t="s">
        <v>1584</v>
      </c>
      <c r="D26" s="84">
        <v>24000</v>
      </c>
      <c r="E26" s="84">
        <v>24000</v>
      </c>
    </row>
    <row r="27" spans="1:5" s="24" customFormat="1" ht="24">
      <c r="A27" s="73" t="s">
        <v>1585</v>
      </c>
      <c r="B27" s="73" t="s">
        <v>1586</v>
      </c>
      <c r="C27" s="73" t="s">
        <v>1587</v>
      </c>
      <c r="D27" s="84">
        <v>26000</v>
      </c>
      <c r="E27" s="84">
        <v>26000</v>
      </c>
    </row>
    <row r="28" spans="1:5" s="24" customFormat="1" ht="24">
      <c r="A28" s="73" t="s">
        <v>1588</v>
      </c>
      <c r="B28" s="73" t="s">
        <v>1589</v>
      </c>
      <c r="C28" s="73" t="s">
        <v>1590</v>
      </c>
      <c r="D28" s="84">
        <v>30000</v>
      </c>
      <c r="E28" s="84">
        <v>30000</v>
      </c>
    </row>
    <row r="29" spans="1:5" s="24" customFormat="1" ht="36">
      <c r="A29" s="73" t="s">
        <v>1591</v>
      </c>
      <c r="B29" s="73" t="s">
        <v>1592</v>
      </c>
      <c r="C29" s="73" t="s">
        <v>1593</v>
      </c>
      <c r="D29" s="84">
        <v>25000</v>
      </c>
      <c r="E29" s="84">
        <v>25000</v>
      </c>
    </row>
    <row r="30" spans="1:5" s="24" customFormat="1" ht="24">
      <c r="A30" s="73" t="s">
        <v>1594</v>
      </c>
      <c r="B30" s="73" t="s">
        <v>1595</v>
      </c>
      <c r="C30" s="73" t="s">
        <v>1596</v>
      </c>
      <c r="D30" s="84">
        <v>28000</v>
      </c>
      <c r="E30" s="84">
        <v>28000</v>
      </c>
    </row>
    <row r="31" spans="1:5" s="24" customFormat="1" ht="36">
      <c r="A31" s="73" t="s">
        <v>1597</v>
      </c>
      <c r="B31" s="76" t="s">
        <v>44</v>
      </c>
      <c r="C31" s="73" t="s">
        <v>1598</v>
      </c>
      <c r="D31" s="84">
        <v>33000</v>
      </c>
      <c r="E31" s="84">
        <v>33000</v>
      </c>
    </row>
    <row r="32" spans="1:5" s="24" customFormat="1" ht="24">
      <c r="A32" s="73" t="s">
        <v>1599</v>
      </c>
      <c r="B32" s="73" t="s">
        <v>1600</v>
      </c>
      <c r="C32" s="73" t="s">
        <v>1601</v>
      </c>
      <c r="D32" s="84">
        <v>23000</v>
      </c>
      <c r="E32" s="84">
        <v>23000</v>
      </c>
    </row>
    <row r="33" spans="1:5" s="24" customFormat="1" ht="24">
      <c r="A33" s="73" t="s">
        <v>1602</v>
      </c>
      <c r="B33" s="73" t="s">
        <v>1603</v>
      </c>
      <c r="C33" s="73" t="s">
        <v>1604</v>
      </c>
      <c r="D33" s="84">
        <v>28000</v>
      </c>
      <c r="E33" s="84">
        <v>28000</v>
      </c>
    </row>
    <row r="34" spans="1:5" s="24" customFormat="1" ht="24">
      <c r="A34" s="73" t="s">
        <v>1605</v>
      </c>
      <c r="B34" s="76" t="s">
        <v>40</v>
      </c>
      <c r="C34" s="73" t="s">
        <v>1606</v>
      </c>
      <c r="D34" s="84">
        <v>28000</v>
      </c>
      <c r="E34" s="84">
        <v>28000</v>
      </c>
    </row>
    <row r="35" spans="1:5" s="24" customFormat="1" ht="36">
      <c r="A35" s="73" t="s">
        <v>1607</v>
      </c>
      <c r="B35" s="73" t="s">
        <v>1608</v>
      </c>
      <c r="C35" s="73" t="s">
        <v>1609</v>
      </c>
      <c r="D35" s="84">
        <v>29000</v>
      </c>
      <c r="E35" s="84">
        <f>29000-644-9000</f>
        <v>19356</v>
      </c>
    </row>
    <row r="36" spans="1:5" s="24" customFormat="1" ht="24">
      <c r="A36" s="73" t="s">
        <v>1610</v>
      </c>
      <c r="B36" s="73" t="s">
        <v>1611</v>
      </c>
      <c r="C36" s="73" t="s">
        <v>1612</v>
      </c>
      <c r="D36" s="84">
        <v>29000</v>
      </c>
      <c r="E36" s="84">
        <f>29000-7703</f>
        <v>21297</v>
      </c>
    </row>
    <row r="37" spans="1:5" s="24" customFormat="1" ht="36" customHeight="1">
      <c r="A37" s="73" t="s">
        <v>1613</v>
      </c>
      <c r="B37" s="73" t="s">
        <v>1614</v>
      </c>
      <c r="C37" s="73" t="s">
        <v>1615</v>
      </c>
      <c r="D37" s="84">
        <v>26000</v>
      </c>
      <c r="E37" s="84">
        <v>26000</v>
      </c>
    </row>
    <row r="38" spans="1:5" s="24" customFormat="1" ht="24">
      <c r="A38" s="73" t="s">
        <v>1616</v>
      </c>
      <c r="B38" s="73" t="s">
        <v>1617</v>
      </c>
      <c r="C38" s="73" t="s">
        <v>1618</v>
      </c>
      <c r="D38" s="84">
        <v>23000</v>
      </c>
      <c r="E38" s="84">
        <f>23000-23000</f>
        <v>0</v>
      </c>
    </row>
    <row r="39" spans="1:5" s="24" customFormat="1" ht="24">
      <c r="A39" s="73" t="s">
        <v>1619</v>
      </c>
      <c r="B39" s="73" t="s">
        <v>1620</v>
      </c>
      <c r="C39" s="73" t="s">
        <v>1621</v>
      </c>
      <c r="D39" s="84">
        <v>21000</v>
      </c>
      <c r="E39" s="84">
        <v>21000</v>
      </c>
    </row>
    <row r="40" spans="1:5" s="24" customFormat="1" ht="24">
      <c r="A40" s="73" t="s">
        <v>1622</v>
      </c>
      <c r="B40" s="76" t="s">
        <v>50</v>
      </c>
      <c r="C40" s="73" t="s">
        <v>1623</v>
      </c>
      <c r="D40" s="84">
        <v>26000</v>
      </c>
      <c r="E40" s="84">
        <v>26000</v>
      </c>
    </row>
    <row r="41" spans="1:5" s="24" customFormat="1" ht="48">
      <c r="A41" s="73" t="s">
        <v>1624</v>
      </c>
      <c r="B41" s="76" t="s">
        <v>1625</v>
      </c>
      <c r="C41" s="73" t="s">
        <v>1626</v>
      </c>
      <c r="D41" s="84">
        <v>21000</v>
      </c>
      <c r="E41" s="84">
        <v>21000</v>
      </c>
    </row>
    <row r="42" spans="1:5" s="24" customFormat="1" ht="24">
      <c r="A42" s="73" t="s">
        <v>1627</v>
      </c>
      <c r="B42" s="73" t="s">
        <v>1628</v>
      </c>
      <c r="C42" s="73" t="s">
        <v>1629</v>
      </c>
      <c r="D42" s="84">
        <v>28000</v>
      </c>
      <c r="E42" s="84">
        <v>28000</v>
      </c>
    </row>
    <row r="43" spans="1:5" s="24" customFormat="1" ht="24">
      <c r="A43" s="73" t="s">
        <v>1630</v>
      </c>
      <c r="B43" s="73" t="s">
        <v>1631</v>
      </c>
      <c r="C43" s="73" t="s">
        <v>1632</v>
      </c>
      <c r="D43" s="84">
        <v>27000</v>
      </c>
      <c r="E43" s="84">
        <v>27000</v>
      </c>
    </row>
    <row r="44" spans="1:5" s="24" customFormat="1" ht="24">
      <c r="A44" s="73" t="s">
        <v>1633</v>
      </c>
      <c r="B44" s="73" t="s">
        <v>1010</v>
      </c>
      <c r="C44" s="73" t="s">
        <v>1634</v>
      </c>
      <c r="D44" s="84">
        <v>28000</v>
      </c>
      <c r="E44" s="84">
        <v>28000</v>
      </c>
    </row>
    <row r="45" spans="1:5" s="24" customFormat="1" ht="24">
      <c r="A45" s="73" t="s">
        <v>1635</v>
      </c>
      <c r="B45" s="73" t="s">
        <v>1636</v>
      </c>
      <c r="C45" s="73" t="s">
        <v>1637</v>
      </c>
      <c r="D45" s="84">
        <v>27000</v>
      </c>
      <c r="E45" s="84">
        <v>27000</v>
      </c>
    </row>
    <row r="46" spans="1:5" s="24" customFormat="1" ht="24">
      <c r="A46" s="73" t="s">
        <v>1638</v>
      </c>
      <c r="B46" s="73" t="s">
        <v>45</v>
      </c>
      <c r="C46" s="73" t="s">
        <v>1639</v>
      </c>
      <c r="D46" s="84">
        <v>24000</v>
      </c>
      <c r="E46" s="84">
        <v>24000</v>
      </c>
    </row>
    <row r="47" spans="1:5" s="24" customFormat="1" ht="24">
      <c r="A47" s="73" t="s">
        <v>1640</v>
      </c>
      <c r="B47" s="73" t="s">
        <v>1641</v>
      </c>
      <c r="C47" s="73" t="s">
        <v>1642</v>
      </c>
      <c r="D47" s="84">
        <v>34000</v>
      </c>
      <c r="E47" s="84">
        <v>34000</v>
      </c>
    </row>
    <row r="48" spans="1:5" s="24" customFormat="1" ht="24">
      <c r="A48" s="73" t="s">
        <v>1643</v>
      </c>
      <c r="B48" s="73" t="s">
        <v>1644</v>
      </c>
      <c r="C48" s="73" t="s">
        <v>1645</v>
      </c>
      <c r="D48" s="84">
        <v>28000</v>
      </c>
      <c r="E48" s="84">
        <v>28000</v>
      </c>
    </row>
    <row r="49" spans="1:5" s="24" customFormat="1" ht="36">
      <c r="A49" s="73" t="s">
        <v>1646</v>
      </c>
      <c r="B49" s="73" t="s">
        <v>1647</v>
      </c>
      <c r="C49" s="73" t="s">
        <v>1648</v>
      </c>
      <c r="D49" s="84">
        <v>28000</v>
      </c>
      <c r="E49" s="84">
        <v>28000</v>
      </c>
    </row>
    <row r="50" spans="1:5" s="24" customFormat="1" ht="36">
      <c r="A50" s="73" t="s">
        <v>1649</v>
      </c>
      <c r="B50" s="73" t="s">
        <v>1650</v>
      </c>
      <c r="C50" s="73" t="s">
        <v>1651</v>
      </c>
      <c r="D50" s="84">
        <v>21000</v>
      </c>
      <c r="E50" s="84">
        <v>21000</v>
      </c>
    </row>
    <row r="51" spans="1:5" s="24" customFormat="1" ht="24">
      <c r="A51" s="73" t="s">
        <v>1652</v>
      </c>
      <c r="B51" s="73" t="s">
        <v>1653</v>
      </c>
      <c r="C51" s="73" t="s">
        <v>1654</v>
      </c>
      <c r="D51" s="84">
        <v>29000</v>
      </c>
      <c r="E51" s="84">
        <v>29000</v>
      </c>
    </row>
    <row r="52" spans="1:5" s="24" customFormat="1" ht="36">
      <c r="A52" s="73" t="s">
        <v>1655</v>
      </c>
      <c r="B52" s="73" t="s">
        <v>1656</v>
      </c>
      <c r="C52" s="73" t="s">
        <v>1657</v>
      </c>
      <c r="D52" s="84">
        <v>26000</v>
      </c>
      <c r="E52" s="84">
        <v>26000</v>
      </c>
    </row>
    <row r="53" spans="1:5" s="24" customFormat="1" ht="24">
      <c r="A53" s="73" t="s">
        <v>1658</v>
      </c>
      <c r="B53" s="73" t="s">
        <v>1659</v>
      </c>
      <c r="C53" s="73" t="s">
        <v>1660</v>
      </c>
      <c r="D53" s="84">
        <v>20000</v>
      </c>
      <c r="E53" s="84">
        <v>20000</v>
      </c>
    </row>
    <row r="54" spans="1:5" s="24" customFormat="1" ht="61.5" customHeight="1">
      <c r="A54" s="73" t="s">
        <v>1661</v>
      </c>
      <c r="B54" s="76" t="s">
        <v>1662</v>
      </c>
      <c r="C54" s="73" t="s">
        <v>3511</v>
      </c>
      <c r="D54" s="84">
        <v>34000</v>
      </c>
      <c r="E54" s="84">
        <v>34000</v>
      </c>
    </row>
    <row r="55" spans="1:5" s="24" customFormat="1" ht="24">
      <c r="A55" s="73" t="s">
        <v>1663</v>
      </c>
      <c r="B55" s="73" t="s">
        <v>1664</v>
      </c>
      <c r="C55" s="73" t="s">
        <v>1665</v>
      </c>
      <c r="D55" s="84">
        <v>31000</v>
      </c>
      <c r="E55" s="84">
        <v>31000</v>
      </c>
    </row>
    <row r="56" spans="1:5" s="24" customFormat="1" ht="36">
      <c r="A56" s="73" t="s">
        <v>1666</v>
      </c>
      <c r="B56" s="73" t="s">
        <v>1650</v>
      </c>
      <c r="C56" s="73" t="s">
        <v>1667</v>
      </c>
      <c r="D56" s="84">
        <v>27000</v>
      </c>
      <c r="E56" s="84">
        <v>27000</v>
      </c>
    </row>
    <row r="57" spans="1:5" s="24" customFormat="1" ht="36">
      <c r="A57" s="73" t="s">
        <v>1668</v>
      </c>
      <c r="B57" s="73" t="s">
        <v>1650</v>
      </c>
      <c r="C57" s="73" t="s">
        <v>1669</v>
      </c>
      <c r="D57" s="84">
        <v>29000</v>
      </c>
      <c r="E57" s="84">
        <v>29000</v>
      </c>
    </row>
    <row r="58" spans="1:5" s="24" customFormat="1" ht="24">
      <c r="A58" s="73" t="s">
        <v>1670</v>
      </c>
      <c r="B58" s="73" t="s">
        <v>1671</v>
      </c>
      <c r="C58" s="73" t="s">
        <v>1672</v>
      </c>
      <c r="D58" s="84">
        <v>22000</v>
      </c>
      <c r="E58" s="84">
        <v>22000</v>
      </c>
    </row>
    <row r="59" spans="1:5" s="24" customFormat="1" ht="24">
      <c r="A59" s="73" t="s">
        <v>1673</v>
      </c>
      <c r="B59" s="73" t="s">
        <v>1674</v>
      </c>
      <c r="C59" s="73" t="s">
        <v>1675</v>
      </c>
      <c r="D59" s="84">
        <v>21000</v>
      </c>
      <c r="E59" s="84">
        <v>21000</v>
      </c>
    </row>
    <row r="60" spans="1:5" s="24" customFormat="1" ht="24">
      <c r="A60" s="73" t="s">
        <v>1676</v>
      </c>
      <c r="B60" s="73" t="s">
        <v>1677</v>
      </c>
      <c r="C60" s="73" t="s">
        <v>1678</v>
      </c>
      <c r="D60" s="84">
        <v>28000</v>
      </c>
      <c r="E60" s="84">
        <v>28000</v>
      </c>
    </row>
    <row r="61" spans="1:5" s="24" customFormat="1" ht="24">
      <c r="A61" s="73" t="s">
        <v>1679</v>
      </c>
      <c r="B61" s="73" t="s">
        <v>1680</v>
      </c>
      <c r="C61" s="73" t="s">
        <v>1681</v>
      </c>
      <c r="D61" s="84">
        <v>30000</v>
      </c>
      <c r="E61" s="84">
        <v>30000</v>
      </c>
    </row>
    <row r="62" spans="1:5" s="24" customFormat="1" ht="24">
      <c r="A62" s="73" t="s">
        <v>1682</v>
      </c>
      <c r="B62" s="73" t="s">
        <v>1680</v>
      </c>
      <c r="C62" s="73" t="s">
        <v>1683</v>
      </c>
      <c r="D62" s="84">
        <v>30000</v>
      </c>
      <c r="E62" s="84">
        <v>30000</v>
      </c>
    </row>
    <row r="63" spans="1:5" s="24" customFormat="1" ht="24">
      <c r="A63" s="73" t="s">
        <v>1684</v>
      </c>
      <c r="B63" s="73" t="s">
        <v>1685</v>
      </c>
      <c r="C63" s="73" t="s">
        <v>1686</v>
      </c>
      <c r="D63" s="84">
        <v>23000</v>
      </c>
      <c r="E63" s="84">
        <v>23000</v>
      </c>
    </row>
    <row r="64" spans="1:5" s="24" customFormat="1" ht="36">
      <c r="A64" s="73" t="s">
        <v>1687</v>
      </c>
      <c r="B64" s="76" t="s">
        <v>1688</v>
      </c>
      <c r="C64" s="73" t="s">
        <v>1689</v>
      </c>
      <c r="D64" s="84">
        <v>22000</v>
      </c>
      <c r="E64" s="84">
        <v>22000</v>
      </c>
    </row>
    <row r="65" spans="1:5" s="24" customFormat="1" ht="24">
      <c r="A65" s="73" t="s">
        <v>1690</v>
      </c>
      <c r="B65" s="73" t="s">
        <v>1691</v>
      </c>
      <c r="C65" s="73" t="s">
        <v>1692</v>
      </c>
      <c r="D65" s="84">
        <v>27000</v>
      </c>
      <c r="E65" s="84">
        <v>27000</v>
      </c>
    </row>
    <row r="66" spans="1:5" s="24" customFormat="1" ht="24">
      <c r="A66" s="73" t="s">
        <v>1693</v>
      </c>
      <c r="B66" s="73" t="s">
        <v>3501</v>
      </c>
      <c r="C66" s="73" t="s">
        <v>1694</v>
      </c>
      <c r="D66" s="84">
        <v>20000</v>
      </c>
      <c r="E66" s="84">
        <v>20000</v>
      </c>
    </row>
    <row r="67" spans="1:5" s="24" customFormat="1" ht="24">
      <c r="A67" s="73" t="s">
        <v>1695</v>
      </c>
      <c r="B67" s="73" t="s">
        <v>392</v>
      </c>
      <c r="C67" s="73" t="s">
        <v>1696</v>
      </c>
      <c r="D67" s="84">
        <v>31000</v>
      </c>
      <c r="E67" s="84">
        <v>31000</v>
      </c>
    </row>
    <row r="68" spans="1:5" s="24" customFormat="1" ht="24">
      <c r="A68" s="73" t="s">
        <v>1697</v>
      </c>
      <c r="B68" s="76" t="s">
        <v>1688</v>
      </c>
      <c r="C68" s="73" t="s">
        <v>1698</v>
      </c>
      <c r="D68" s="84">
        <v>28000</v>
      </c>
      <c r="E68" s="84">
        <v>28000</v>
      </c>
    </row>
    <row r="69" spans="1:5" s="24" customFormat="1" ht="24">
      <c r="A69" s="73" t="s">
        <v>1699</v>
      </c>
      <c r="B69" s="73" t="s">
        <v>1700</v>
      </c>
      <c r="C69" s="73" t="s">
        <v>1701</v>
      </c>
      <c r="D69" s="84">
        <v>24000</v>
      </c>
      <c r="E69" s="84">
        <v>24000</v>
      </c>
    </row>
    <row r="70" spans="1:5" s="24" customFormat="1" ht="36">
      <c r="A70" s="73" t="s">
        <v>1702</v>
      </c>
      <c r="B70" s="73" t="s">
        <v>1703</v>
      </c>
      <c r="C70" s="73" t="s">
        <v>3512</v>
      </c>
      <c r="D70" s="84">
        <v>21000</v>
      </c>
      <c r="E70" s="84">
        <v>21000</v>
      </c>
    </row>
    <row r="71" spans="1:5" s="24" customFormat="1" ht="36">
      <c r="A71" s="73" t="s">
        <v>1704</v>
      </c>
      <c r="B71" s="73" t="s">
        <v>1705</v>
      </c>
      <c r="C71" s="73" t="s">
        <v>1706</v>
      </c>
      <c r="D71" s="84">
        <v>31000</v>
      </c>
      <c r="E71" s="84">
        <v>0</v>
      </c>
    </row>
    <row r="72" spans="1:5" s="24" customFormat="1" ht="24">
      <c r="A72" s="73" t="s">
        <v>1707</v>
      </c>
      <c r="B72" s="73" t="s">
        <v>1708</v>
      </c>
      <c r="C72" s="73" t="s">
        <v>1709</v>
      </c>
      <c r="D72" s="84">
        <v>27000</v>
      </c>
      <c r="E72" s="84">
        <v>27000</v>
      </c>
    </row>
    <row r="73" spans="1:5" s="24" customFormat="1" ht="48">
      <c r="A73" s="73" t="s">
        <v>1710</v>
      </c>
      <c r="B73" s="73" t="s">
        <v>1711</v>
      </c>
      <c r="C73" s="73" t="s">
        <v>1712</v>
      </c>
      <c r="D73" s="84">
        <v>28000</v>
      </c>
      <c r="E73" s="84">
        <v>28000</v>
      </c>
    </row>
    <row r="74" spans="1:5" s="24" customFormat="1" ht="24">
      <c r="A74" s="73" t="s">
        <v>1713</v>
      </c>
      <c r="B74" s="73" t="s">
        <v>1714</v>
      </c>
      <c r="C74" s="73" t="s">
        <v>1715</v>
      </c>
      <c r="D74" s="84">
        <v>25000</v>
      </c>
      <c r="E74" s="84">
        <v>25000</v>
      </c>
    </row>
    <row r="75" spans="1:5" s="24" customFormat="1" ht="24">
      <c r="A75" s="73" t="s">
        <v>1716</v>
      </c>
      <c r="B75" s="76" t="s">
        <v>1717</v>
      </c>
      <c r="C75" s="73" t="s">
        <v>1718</v>
      </c>
      <c r="D75" s="84">
        <v>25000</v>
      </c>
      <c r="E75" s="84">
        <v>25000</v>
      </c>
    </row>
    <row r="76" spans="1:5" s="24" customFormat="1" ht="24">
      <c r="A76" s="73" t="s">
        <v>1719</v>
      </c>
      <c r="B76" s="73" t="s">
        <v>1212</v>
      </c>
      <c r="C76" s="73" t="s">
        <v>1720</v>
      </c>
      <c r="D76" s="84">
        <v>33000</v>
      </c>
      <c r="E76" s="84">
        <v>33000</v>
      </c>
    </row>
    <row r="77" spans="1:5" ht="20.45" customHeight="1">
      <c r="A77" s="187" t="s">
        <v>1855</v>
      </c>
      <c r="B77" s="188"/>
      <c r="C77" s="189"/>
      <c r="D77" s="105">
        <f>SUM(D7:D76)</f>
        <v>1807000</v>
      </c>
      <c r="E77" s="98">
        <f>SUM(E8:E76)</f>
        <v>1729422</v>
      </c>
    </row>
    <row r="78" spans="1:5" s="24" customFormat="1" ht="36">
      <c r="A78" s="76" t="s">
        <v>1722</v>
      </c>
      <c r="B78" s="99" t="s">
        <v>1723</v>
      </c>
      <c r="C78" s="76" t="s">
        <v>1724</v>
      </c>
      <c r="D78" s="106">
        <v>190000</v>
      </c>
      <c r="E78" s="106">
        <v>190000</v>
      </c>
    </row>
    <row r="79" spans="1:5" s="24" customFormat="1" ht="24">
      <c r="A79" s="76" t="s">
        <v>1725</v>
      </c>
      <c r="B79" s="99" t="s">
        <v>1726</v>
      </c>
      <c r="C79" s="76" t="s">
        <v>1727</v>
      </c>
      <c r="D79" s="106">
        <v>282000</v>
      </c>
      <c r="E79" s="106">
        <f>282000-50000</f>
        <v>232000</v>
      </c>
    </row>
    <row r="80" spans="1:5" s="24" customFormat="1" ht="36">
      <c r="A80" s="76" t="s">
        <v>1728</v>
      </c>
      <c r="B80" s="99" t="s">
        <v>1729</v>
      </c>
      <c r="C80" s="76" t="s">
        <v>1730</v>
      </c>
      <c r="D80" s="106">
        <v>139000</v>
      </c>
      <c r="E80" s="106">
        <v>139000</v>
      </c>
    </row>
    <row r="81" spans="1:5" s="24" customFormat="1" ht="36">
      <c r="A81" s="76" t="s">
        <v>1731</v>
      </c>
      <c r="B81" s="76" t="s">
        <v>1732</v>
      </c>
      <c r="C81" s="76" t="s">
        <v>1733</v>
      </c>
      <c r="D81" s="106">
        <v>50000</v>
      </c>
      <c r="E81" s="106">
        <v>50000</v>
      </c>
    </row>
    <row r="82" spans="1:5" s="24" customFormat="1" ht="24">
      <c r="A82" s="76" t="s">
        <v>1734</v>
      </c>
      <c r="B82" s="76" t="s">
        <v>50</v>
      </c>
      <c r="C82" s="76" t="s">
        <v>1735</v>
      </c>
      <c r="D82" s="106">
        <v>157000</v>
      </c>
      <c r="E82" s="106">
        <v>157000</v>
      </c>
    </row>
    <row r="83" spans="1:5" s="24" customFormat="1" ht="24">
      <c r="A83" s="76" t="s">
        <v>1736</v>
      </c>
      <c r="B83" s="99" t="s">
        <v>1737</v>
      </c>
      <c r="C83" s="76" t="s">
        <v>1738</v>
      </c>
      <c r="D83" s="106">
        <v>290000</v>
      </c>
      <c r="E83" s="106">
        <v>290000</v>
      </c>
    </row>
    <row r="84" spans="1:5" s="24" customFormat="1" ht="36">
      <c r="A84" s="76" t="s">
        <v>1739</v>
      </c>
      <c r="B84" s="76" t="s">
        <v>44</v>
      </c>
      <c r="C84" s="76" t="s">
        <v>1740</v>
      </c>
      <c r="D84" s="106">
        <v>300000</v>
      </c>
      <c r="E84" s="106">
        <v>300000</v>
      </c>
    </row>
    <row r="85" spans="1:5" s="24" customFormat="1" ht="48">
      <c r="A85" s="76" t="s">
        <v>1741</v>
      </c>
      <c r="B85" s="99" t="s">
        <v>1742</v>
      </c>
      <c r="C85" s="76" t="s">
        <v>1743</v>
      </c>
      <c r="D85" s="106">
        <v>224000</v>
      </c>
      <c r="E85" s="106">
        <v>224000</v>
      </c>
    </row>
    <row r="86" spans="1:5" s="24" customFormat="1" ht="36">
      <c r="A86" s="76" t="s">
        <v>1744</v>
      </c>
      <c r="B86" s="99" t="s">
        <v>1745</v>
      </c>
      <c r="C86" s="76" t="s">
        <v>1746</v>
      </c>
      <c r="D86" s="106">
        <v>232000</v>
      </c>
      <c r="E86" s="106">
        <v>232000</v>
      </c>
    </row>
    <row r="87" spans="1:5" s="24" customFormat="1" ht="24">
      <c r="A87" s="76" t="s">
        <v>1747</v>
      </c>
      <c r="B87" s="99" t="s">
        <v>1748</v>
      </c>
      <c r="C87" s="76" t="s">
        <v>1749</v>
      </c>
      <c r="D87" s="106">
        <v>224000</v>
      </c>
      <c r="E87" s="106">
        <v>224000</v>
      </c>
    </row>
    <row r="88" spans="1:5" s="24" customFormat="1" ht="48">
      <c r="A88" s="76" t="s">
        <v>1750</v>
      </c>
      <c r="B88" s="99" t="s">
        <v>1751</v>
      </c>
      <c r="C88" s="76" t="s">
        <v>1752</v>
      </c>
      <c r="D88" s="106">
        <v>283000</v>
      </c>
      <c r="E88" s="106">
        <v>0</v>
      </c>
    </row>
    <row r="89" spans="1:5" s="24" customFormat="1" ht="24">
      <c r="A89" s="76" t="s">
        <v>1753</v>
      </c>
      <c r="B89" s="99" t="s">
        <v>1754</v>
      </c>
      <c r="C89" s="76" t="s">
        <v>1755</v>
      </c>
      <c r="D89" s="106">
        <v>287000</v>
      </c>
      <c r="E89" s="106">
        <v>287000</v>
      </c>
    </row>
    <row r="90" spans="1:5" s="24" customFormat="1" ht="24">
      <c r="A90" s="76" t="s">
        <v>1756</v>
      </c>
      <c r="B90" s="99" t="s">
        <v>1757</v>
      </c>
      <c r="C90" s="76" t="s">
        <v>1758</v>
      </c>
      <c r="D90" s="106">
        <v>290000</v>
      </c>
      <c r="E90" s="106">
        <v>290000</v>
      </c>
    </row>
    <row r="91" spans="1:5" s="24" customFormat="1" ht="24">
      <c r="A91" s="76" t="s">
        <v>1759</v>
      </c>
      <c r="B91" s="99" t="s">
        <v>1757</v>
      </c>
      <c r="C91" s="76" t="s">
        <v>1760</v>
      </c>
      <c r="D91" s="106">
        <v>290000</v>
      </c>
      <c r="E91" s="106">
        <v>290000</v>
      </c>
    </row>
    <row r="92" spans="1:5" s="24" customFormat="1" ht="24">
      <c r="A92" s="76" t="s">
        <v>1761</v>
      </c>
      <c r="B92" s="99" t="s">
        <v>1671</v>
      </c>
      <c r="C92" s="76" t="s">
        <v>1762</v>
      </c>
      <c r="D92" s="106">
        <v>276000</v>
      </c>
      <c r="E92" s="106">
        <v>276000</v>
      </c>
    </row>
    <row r="93" spans="1:5" s="24" customFormat="1" ht="28.5" customHeight="1">
      <c r="A93" s="76" t="s">
        <v>1763</v>
      </c>
      <c r="B93" s="99" t="s">
        <v>1764</v>
      </c>
      <c r="C93" s="76" t="s">
        <v>1765</v>
      </c>
      <c r="D93" s="106">
        <v>270000</v>
      </c>
      <c r="E93" s="106">
        <v>270000</v>
      </c>
    </row>
    <row r="94" spans="1:5" s="24" customFormat="1" ht="24">
      <c r="A94" s="76" t="s">
        <v>1766</v>
      </c>
      <c r="B94" s="99" t="s">
        <v>1767</v>
      </c>
      <c r="C94" s="76" t="s">
        <v>1768</v>
      </c>
      <c r="D94" s="106">
        <v>258000</v>
      </c>
      <c r="E94" s="106">
        <v>258000</v>
      </c>
    </row>
    <row r="95" spans="1:5" s="24" customFormat="1" ht="48">
      <c r="A95" s="76" t="s">
        <v>1769</v>
      </c>
      <c r="B95" s="99" t="s">
        <v>1770</v>
      </c>
      <c r="C95" s="76" t="s">
        <v>1771</v>
      </c>
      <c r="D95" s="106">
        <v>252000</v>
      </c>
      <c r="E95" s="106">
        <v>252000</v>
      </c>
    </row>
    <row r="96" spans="1:5" s="24" customFormat="1" ht="24">
      <c r="A96" s="76" t="s">
        <v>1772</v>
      </c>
      <c r="B96" s="99" t="s">
        <v>1757</v>
      </c>
      <c r="C96" s="76" t="s">
        <v>1773</v>
      </c>
      <c r="D96" s="106">
        <v>146000</v>
      </c>
      <c r="E96" s="106">
        <v>146000</v>
      </c>
    </row>
    <row r="97" spans="1:5" s="24" customFormat="1" ht="24">
      <c r="A97" s="76" t="s">
        <v>1774</v>
      </c>
      <c r="B97" s="99" t="s">
        <v>1775</v>
      </c>
      <c r="C97" s="76" t="s">
        <v>1776</v>
      </c>
      <c r="D97" s="106">
        <v>162000</v>
      </c>
      <c r="E97" s="106">
        <v>162000</v>
      </c>
    </row>
    <row r="98" spans="1:5" s="24" customFormat="1" ht="37.5" customHeight="1">
      <c r="A98" s="76" t="s">
        <v>1777</v>
      </c>
      <c r="B98" s="99" t="s">
        <v>1778</v>
      </c>
      <c r="C98" s="76" t="s">
        <v>1779</v>
      </c>
      <c r="D98" s="106">
        <v>125000</v>
      </c>
      <c r="E98" s="106">
        <v>125000</v>
      </c>
    </row>
    <row r="99" spans="1:5" s="24" customFormat="1" ht="24">
      <c r="A99" s="76" t="s">
        <v>1780</v>
      </c>
      <c r="B99" s="99" t="s">
        <v>1781</v>
      </c>
      <c r="C99" s="76" t="s">
        <v>1782</v>
      </c>
      <c r="D99" s="106">
        <v>246000</v>
      </c>
      <c r="E99" s="106">
        <v>246000</v>
      </c>
    </row>
    <row r="100" spans="1:5" s="24" customFormat="1" ht="39" customHeight="1">
      <c r="A100" s="76" t="s">
        <v>1783</v>
      </c>
      <c r="B100" s="99" t="s">
        <v>1784</v>
      </c>
      <c r="C100" s="76" t="s">
        <v>1785</v>
      </c>
      <c r="D100" s="106">
        <v>276000</v>
      </c>
      <c r="E100" s="106">
        <v>276000</v>
      </c>
    </row>
    <row r="101" spans="1:5" s="24" customFormat="1" ht="24">
      <c r="A101" s="76" t="s">
        <v>1786</v>
      </c>
      <c r="B101" s="99" t="s">
        <v>1787</v>
      </c>
      <c r="C101" s="76" t="s">
        <v>1788</v>
      </c>
      <c r="D101" s="106">
        <v>279000</v>
      </c>
      <c r="E101" s="106">
        <v>279000</v>
      </c>
    </row>
    <row r="102" spans="1:5" s="24" customFormat="1" ht="24">
      <c r="A102" s="76" t="s">
        <v>1789</v>
      </c>
      <c r="B102" s="99" t="s">
        <v>1790</v>
      </c>
      <c r="C102" s="76" t="s">
        <v>1791</v>
      </c>
      <c r="D102" s="106">
        <v>292000</v>
      </c>
      <c r="E102" s="106">
        <v>292000</v>
      </c>
    </row>
    <row r="103" spans="1:5" s="24" customFormat="1" ht="24">
      <c r="A103" s="76" t="s">
        <v>1792</v>
      </c>
      <c r="B103" s="99" t="s">
        <v>1793</v>
      </c>
      <c r="C103" s="76" t="s">
        <v>1794</v>
      </c>
      <c r="D103" s="106">
        <v>282000</v>
      </c>
      <c r="E103" s="106">
        <v>282000</v>
      </c>
    </row>
    <row r="104" spans="1:5" s="24" customFormat="1" ht="24">
      <c r="A104" s="76" t="s">
        <v>1795</v>
      </c>
      <c r="B104" s="99" t="s">
        <v>1775</v>
      </c>
      <c r="C104" s="76" t="s">
        <v>1796</v>
      </c>
      <c r="D104" s="106">
        <v>284000</v>
      </c>
      <c r="E104" s="106">
        <v>284000</v>
      </c>
    </row>
    <row r="105" spans="1:5" s="24" customFormat="1" ht="24">
      <c r="A105" s="76" t="s">
        <v>1797</v>
      </c>
      <c r="B105" s="99" t="s">
        <v>1798</v>
      </c>
      <c r="C105" s="76" t="s">
        <v>1799</v>
      </c>
      <c r="D105" s="106">
        <v>266000</v>
      </c>
      <c r="E105" s="106">
        <v>266000</v>
      </c>
    </row>
    <row r="106" spans="1:5" s="24" customFormat="1" ht="24">
      <c r="A106" s="76" t="s">
        <v>1800</v>
      </c>
      <c r="B106" s="99" t="s">
        <v>1801</v>
      </c>
      <c r="C106" s="76" t="s">
        <v>1802</v>
      </c>
      <c r="D106" s="106">
        <v>280000</v>
      </c>
      <c r="E106" s="106">
        <v>280000</v>
      </c>
    </row>
    <row r="107" spans="1:5" s="24" customFormat="1">
      <c r="A107" s="100" t="s">
        <v>3513</v>
      </c>
      <c r="B107" s="73" t="s">
        <v>3493</v>
      </c>
      <c r="C107" s="76" t="s">
        <v>3503</v>
      </c>
      <c r="D107" s="106">
        <v>1285000</v>
      </c>
      <c r="E107" s="106">
        <v>1285000</v>
      </c>
    </row>
    <row r="108" spans="1:5" ht="20.45" customHeight="1">
      <c r="A108" s="187" t="s">
        <v>1856</v>
      </c>
      <c r="B108" s="188"/>
      <c r="C108" s="189"/>
      <c r="D108" s="105">
        <f>SUM(D78:D107)</f>
        <v>8217000</v>
      </c>
      <c r="E108" s="98">
        <f>SUM(E78:E107)</f>
        <v>7884000</v>
      </c>
    </row>
    <row r="109" spans="1:5" s="24" customFormat="1" ht="36">
      <c r="A109" s="76" t="s">
        <v>1804</v>
      </c>
      <c r="B109" s="99" t="s">
        <v>1805</v>
      </c>
      <c r="C109" s="76" t="s">
        <v>1806</v>
      </c>
      <c r="D109" s="106">
        <v>25000</v>
      </c>
      <c r="E109" s="106">
        <v>25000</v>
      </c>
    </row>
    <row r="110" spans="1:5" s="24" customFormat="1" ht="24">
      <c r="A110" s="76" t="s">
        <v>1807</v>
      </c>
      <c r="B110" s="76" t="s">
        <v>1808</v>
      </c>
      <c r="C110" s="76" t="s">
        <v>1809</v>
      </c>
      <c r="D110" s="106">
        <v>38000</v>
      </c>
      <c r="E110" s="106">
        <v>38000</v>
      </c>
    </row>
    <row r="111" spans="1:5" s="24" customFormat="1" ht="24">
      <c r="A111" s="76" t="s">
        <v>1810</v>
      </c>
      <c r="B111" s="76" t="s">
        <v>1811</v>
      </c>
      <c r="C111" s="76" t="s">
        <v>1812</v>
      </c>
      <c r="D111" s="106">
        <v>20000</v>
      </c>
      <c r="E111" s="106">
        <v>20000</v>
      </c>
    </row>
    <row r="112" spans="1:5" s="24" customFormat="1" ht="24">
      <c r="A112" s="76" t="s">
        <v>1813</v>
      </c>
      <c r="B112" s="76" t="s">
        <v>34</v>
      </c>
      <c r="C112" s="76" t="s">
        <v>1814</v>
      </c>
      <c r="D112" s="84">
        <v>20000</v>
      </c>
      <c r="E112" s="84">
        <v>20000</v>
      </c>
    </row>
    <row r="113" spans="1:5" s="24" customFormat="1" ht="27.75" customHeight="1">
      <c r="A113" s="76" t="s">
        <v>1815</v>
      </c>
      <c r="B113" s="76" t="s">
        <v>132</v>
      </c>
      <c r="C113" s="76" t="s">
        <v>1816</v>
      </c>
      <c r="D113" s="84">
        <v>24000</v>
      </c>
      <c r="E113" s="84">
        <v>24000</v>
      </c>
    </row>
    <row r="114" spans="1:5" s="24" customFormat="1" ht="24">
      <c r="A114" s="76" t="s">
        <v>1817</v>
      </c>
      <c r="B114" s="76" t="s">
        <v>3501</v>
      </c>
      <c r="C114" s="76" t="s">
        <v>1818</v>
      </c>
      <c r="D114" s="84">
        <v>53000</v>
      </c>
      <c r="E114" s="84">
        <v>53000</v>
      </c>
    </row>
    <row r="115" spans="1:5" ht="20.45" customHeight="1">
      <c r="A115" s="187" t="s">
        <v>1857</v>
      </c>
      <c r="B115" s="188"/>
      <c r="C115" s="189"/>
      <c r="D115" s="105">
        <f>SUM(D109:D114)</f>
        <v>180000</v>
      </c>
      <c r="E115" s="98">
        <f>SUM(E109:E114)</f>
        <v>180000</v>
      </c>
    </row>
    <row r="116" spans="1:5" s="24" customFormat="1" ht="36">
      <c r="A116" s="76" t="s">
        <v>1820</v>
      </c>
      <c r="B116" s="76" t="s">
        <v>1757</v>
      </c>
      <c r="C116" s="76" t="s">
        <v>1821</v>
      </c>
      <c r="D116" s="106">
        <v>124000</v>
      </c>
      <c r="E116" s="106">
        <v>124000</v>
      </c>
    </row>
    <row r="117" spans="1:5" s="24" customFormat="1" ht="24">
      <c r="A117" s="76" t="s">
        <v>1822</v>
      </c>
      <c r="B117" s="76" t="s">
        <v>1823</v>
      </c>
      <c r="C117" s="76" t="s">
        <v>1824</v>
      </c>
      <c r="D117" s="106">
        <v>160000</v>
      </c>
      <c r="E117" s="106">
        <v>160000</v>
      </c>
    </row>
    <row r="118" spans="1:5" s="24" customFormat="1" ht="24">
      <c r="A118" s="76" t="s">
        <v>1825</v>
      </c>
      <c r="B118" s="76" t="s">
        <v>1671</v>
      </c>
      <c r="C118" s="76" t="s">
        <v>1826</v>
      </c>
      <c r="D118" s="106">
        <v>185000</v>
      </c>
      <c r="E118" s="106">
        <v>185000</v>
      </c>
    </row>
    <row r="119" spans="1:5" s="24" customFormat="1" ht="24">
      <c r="A119" s="76" t="s">
        <v>1827</v>
      </c>
      <c r="B119" s="76" t="s">
        <v>1767</v>
      </c>
      <c r="C119" s="76" t="s">
        <v>1828</v>
      </c>
      <c r="D119" s="106">
        <v>134000</v>
      </c>
      <c r="E119" s="106">
        <v>134000</v>
      </c>
    </row>
    <row r="120" spans="1:5" s="24" customFormat="1" ht="36">
      <c r="A120" s="76" t="s">
        <v>1829</v>
      </c>
      <c r="B120" s="76" t="s">
        <v>1830</v>
      </c>
      <c r="C120" s="76" t="s">
        <v>1831</v>
      </c>
      <c r="D120" s="106">
        <v>127000</v>
      </c>
      <c r="E120" s="106">
        <v>127000</v>
      </c>
    </row>
    <row r="121" spans="1:5" ht="20.45" customHeight="1">
      <c r="A121" s="187" t="s">
        <v>1858</v>
      </c>
      <c r="B121" s="188"/>
      <c r="C121" s="189"/>
      <c r="D121" s="105">
        <f>SUM(D116:D120)</f>
        <v>730000</v>
      </c>
      <c r="E121" s="98">
        <f>SUM(E116:E120)</f>
        <v>730000</v>
      </c>
    </row>
    <row r="122" spans="1:5" s="24" customFormat="1" ht="24">
      <c r="A122" s="76" t="s">
        <v>1833</v>
      </c>
      <c r="B122" s="76" t="s">
        <v>289</v>
      </c>
      <c r="C122" s="76" t="s">
        <v>1834</v>
      </c>
      <c r="D122" s="106">
        <v>47000</v>
      </c>
      <c r="E122" s="106">
        <v>0</v>
      </c>
    </row>
    <row r="123" spans="1:5" s="24" customFormat="1" ht="36">
      <c r="A123" s="76" t="s">
        <v>1835</v>
      </c>
      <c r="B123" s="76" t="s">
        <v>1836</v>
      </c>
      <c r="C123" s="76" t="s">
        <v>1837</v>
      </c>
      <c r="D123" s="106">
        <v>120000</v>
      </c>
      <c r="E123" s="106">
        <v>120000</v>
      </c>
    </row>
    <row r="124" spans="1:5" s="24" customFormat="1" ht="36">
      <c r="A124" s="76" t="s">
        <v>1838</v>
      </c>
      <c r="B124" s="76" t="s">
        <v>1839</v>
      </c>
      <c r="C124" s="76" t="s">
        <v>1840</v>
      </c>
      <c r="D124" s="106">
        <v>78000</v>
      </c>
      <c r="E124" s="106">
        <v>78000</v>
      </c>
    </row>
    <row r="125" spans="1:5" s="24" customFormat="1" ht="24">
      <c r="A125" s="76" t="s">
        <v>1841</v>
      </c>
      <c r="B125" s="76" t="s">
        <v>1823</v>
      </c>
      <c r="C125" s="76" t="s">
        <v>1842</v>
      </c>
      <c r="D125" s="106">
        <v>80000</v>
      </c>
      <c r="E125" s="106">
        <f>80000-80000</f>
        <v>0</v>
      </c>
    </row>
    <row r="126" spans="1:5" s="24" customFormat="1" ht="24">
      <c r="A126" s="76" t="s">
        <v>1843</v>
      </c>
      <c r="B126" s="76" t="s">
        <v>1326</v>
      </c>
      <c r="C126" s="76" t="s">
        <v>1844</v>
      </c>
      <c r="D126" s="106">
        <v>64000</v>
      </c>
      <c r="E126" s="106">
        <v>64000</v>
      </c>
    </row>
    <row r="127" spans="1:5" s="24" customFormat="1" ht="24">
      <c r="A127" s="76" t="s">
        <v>1845</v>
      </c>
      <c r="B127" s="76" t="s">
        <v>1846</v>
      </c>
      <c r="C127" s="76" t="s">
        <v>1847</v>
      </c>
      <c r="D127" s="106">
        <v>126000</v>
      </c>
      <c r="E127" s="106">
        <v>0</v>
      </c>
    </row>
    <row r="128" spans="1:5" s="24" customFormat="1" ht="24">
      <c r="A128" s="76" t="s">
        <v>1848</v>
      </c>
      <c r="B128" s="76" t="s">
        <v>595</v>
      </c>
      <c r="C128" s="76" t="s">
        <v>1849</v>
      </c>
      <c r="D128" s="106">
        <v>116000</v>
      </c>
      <c r="E128" s="106">
        <f>116000-22887</f>
        <v>93113</v>
      </c>
    </row>
    <row r="129" spans="1:5" s="24" customFormat="1" ht="24">
      <c r="A129" s="76" t="s">
        <v>1850</v>
      </c>
      <c r="B129" s="76" t="s">
        <v>1851</v>
      </c>
      <c r="C129" s="76" t="s">
        <v>1852</v>
      </c>
      <c r="D129" s="106">
        <v>99000</v>
      </c>
      <c r="E129" s="106">
        <v>0</v>
      </c>
    </row>
    <row r="130" spans="1:5" s="24" customFormat="1" ht="24">
      <c r="A130" s="76" t="s">
        <v>1853</v>
      </c>
      <c r="B130" s="76" t="s">
        <v>1671</v>
      </c>
      <c r="C130" s="76" t="s">
        <v>1854</v>
      </c>
      <c r="D130" s="106">
        <v>70000</v>
      </c>
      <c r="E130" s="106">
        <v>70000</v>
      </c>
    </row>
    <row r="131" spans="1:5" ht="20.45" customHeight="1">
      <c r="A131" s="187" t="s">
        <v>1859</v>
      </c>
      <c r="B131" s="188"/>
      <c r="C131" s="189"/>
      <c r="D131" s="105">
        <f>SUM(D122:D130)</f>
        <v>800000</v>
      </c>
      <c r="E131" s="98">
        <f>SUM(E122:E130)</f>
        <v>425113</v>
      </c>
    </row>
    <row r="132" spans="1:5">
      <c r="A132" s="101"/>
      <c r="B132" s="102"/>
      <c r="C132" s="102"/>
      <c r="D132" s="103"/>
      <c r="E132" s="102"/>
    </row>
    <row r="133" spans="1:5" ht="22.9" customHeight="1">
      <c r="A133" s="101"/>
      <c r="B133" s="102"/>
      <c r="C133" s="102"/>
      <c r="D133" s="104">
        <f>D131+D121+D115+D108+D77</f>
        <v>11734000</v>
      </c>
      <c r="E133" s="104">
        <f>E131+E121+E115+E108+E77</f>
        <v>10948535</v>
      </c>
    </row>
    <row r="134" spans="1:5" s="24" customFormat="1" ht="36">
      <c r="A134" s="76" t="s">
        <v>1861</v>
      </c>
      <c r="B134" s="76" t="s">
        <v>1863</v>
      </c>
      <c r="C134" s="76" t="s">
        <v>1864</v>
      </c>
      <c r="D134" s="111">
        <v>125000</v>
      </c>
      <c r="E134" s="106">
        <v>125000</v>
      </c>
    </row>
    <row r="135" spans="1:5" s="24" customFormat="1" ht="24">
      <c r="A135" s="76" t="s">
        <v>1862</v>
      </c>
      <c r="B135" s="76" t="s">
        <v>143</v>
      </c>
      <c r="C135" s="76" t="s">
        <v>1865</v>
      </c>
      <c r="D135" s="111">
        <v>185000</v>
      </c>
      <c r="E135" s="106">
        <v>185000</v>
      </c>
    </row>
    <row r="136" spans="1:5" ht="20.45" customHeight="1">
      <c r="A136" s="187" t="s">
        <v>1866</v>
      </c>
      <c r="B136" s="188"/>
      <c r="C136" s="189"/>
      <c r="D136" s="105">
        <f>SUM(D134:D135)</f>
        <v>310000</v>
      </c>
      <c r="E136" s="98">
        <f>SUM(E134:E135)</f>
        <v>310000</v>
      </c>
    </row>
    <row r="137" spans="1:5">
      <c r="A137" s="101"/>
      <c r="B137" s="102"/>
      <c r="C137" s="102"/>
      <c r="D137" s="103"/>
      <c r="E137" s="102"/>
    </row>
    <row r="138" spans="1:5" ht="20.45" customHeight="1">
      <c r="A138" s="187" t="s">
        <v>1874</v>
      </c>
      <c r="B138" s="188"/>
      <c r="C138" s="189"/>
      <c r="D138" s="112">
        <f>D136++D133</f>
        <v>12044000</v>
      </c>
      <c r="E138" s="98">
        <f>E136+E133</f>
        <v>11258535</v>
      </c>
    </row>
  </sheetData>
  <mergeCells count="12">
    <mergeCell ref="A138:C138"/>
    <mergeCell ref="A1:E1"/>
    <mergeCell ref="A2:E2"/>
    <mergeCell ref="A3:E3"/>
    <mergeCell ref="A4:E4"/>
    <mergeCell ref="A5:E5"/>
    <mergeCell ref="A77:C77"/>
    <mergeCell ref="A108:C108"/>
    <mergeCell ref="A115:C115"/>
    <mergeCell ref="A121:C121"/>
    <mergeCell ref="A131:C131"/>
    <mergeCell ref="A136:C136"/>
  </mergeCells>
  <pageMargins left="0.70866141732283472" right="0.70866141732283472" top="0.78740157480314965" bottom="0.78740157480314965" header="0.31496062992125984" footer="0.31496062992125984"/>
  <pageSetup paperSize="9" firstPageNumber="37" orientation="portrait" useFirstPageNumber="1" r:id="rId1"/>
  <headerFooter>
    <oddFooter>&amp;C&amp;P&amp;Rkap. 48 oblast kultura a památková péče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sumář</vt:lpstr>
      <vt:lpstr>ŽP</vt:lpstr>
      <vt:lpstr>vrcholový sport</vt:lpstr>
      <vt:lpstr>sport a tělovýchova</vt:lpstr>
      <vt:lpstr>volnočas.a.</vt:lpstr>
      <vt:lpstr>CR </vt:lpstr>
      <vt:lpstr>školství vzd.</vt:lpstr>
      <vt:lpstr>školství prevence</vt:lpstr>
      <vt:lpstr>kultura</vt:lpstr>
      <vt:lpstr>RR</vt:lpstr>
      <vt:lpstr>individ.dotace</vt:lpstr>
      <vt:lpstr>POV</vt:lpstr>
      <vt:lpstr>soc.</vt:lpstr>
      <vt:lpstr>'CR '!Názvy_tisku</vt:lpstr>
      <vt:lpstr>individ.dotace!Názvy_tisku</vt:lpstr>
      <vt:lpstr>kultura!Názvy_tisku</vt:lpstr>
      <vt:lpstr>POV!Názvy_tisku</vt:lpstr>
      <vt:lpstr>RR!Názvy_tisku</vt:lpstr>
      <vt:lpstr>soc.!Názvy_tisku</vt:lpstr>
      <vt:lpstr>'sport a tělovýchova'!Názvy_tisku</vt:lpstr>
      <vt:lpstr>sumář!Názvy_tisku</vt:lpstr>
      <vt:lpstr>'školství prevence'!Názvy_tisku</vt:lpstr>
      <vt:lpstr>'školství vzd.'!Názvy_tisku</vt:lpstr>
      <vt:lpstr>volnočas.a.!Názvy_tisku</vt:lpstr>
      <vt:lpstr>'vrcholový sport'!Názvy_tisku</vt:lpstr>
      <vt:lpstr>ŽP!Názvy_tisku</vt:lpstr>
      <vt:lpstr>kultura!Oblast_tisku</vt:lpstr>
      <vt:lpstr>RR!Oblast_tisku</vt:lpstr>
      <vt:lpstr>volnočas.a.!Oblast_tisku</vt:lpstr>
      <vt:lpstr>ŽP!Oblast_tisku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2018-05-14T12:29:34Z</dcterms:modified>
</cp:coreProperties>
</file>