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1595" windowWidth="15480" windowHeight="11640"/>
  </bookViews>
  <sheets>
    <sheet name="R 21.11.2011, Z 1.12.2011" sheetId="3" r:id="rId1"/>
  </sheets>
  <definedNames>
    <definedName name="_xlnm.Print_Area" localSheetId="0">'R 21.11.2011, Z 1.12.2011'!$A$1:$AG$228</definedName>
  </definedNames>
  <calcPr calcId="125725"/>
</workbook>
</file>

<file path=xl/calcChain.xml><?xml version="1.0" encoding="utf-8"?>
<calcChain xmlns="http://schemas.openxmlformats.org/spreadsheetml/2006/main">
  <c r="AE193" i="3"/>
  <c r="AG193" s="1"/>
  <c r="AE217"/>
  <c r="AD226"/>
  <c r="AD217"/>
  <c r="AD223"/>
  <c r="AE223"/>
  <c r="AG223"/>
  <c r="AG201"/>
  <c r="AE201"/>
  <c r="AE58"/>
  <c r="AE57"/>
  <c r="U58"/>
  <c r="W58"/>
  <c r="Y58"/>
  <c r="S58"/>
  <c r="Q58"/>
  <c r="W57"/>
  <c r="Y57"/>
  <c r="AG57"/>
  <c r="U57"/>
  <c r="S57"/>
  <c r="Q57"/>
  <c r="AE143"/>
  <c r="AG143"/>
  <c r="AF226"/>
  <c r="AF228"/>
  <c r="AF217"/>
  <c r="F13"/>
  <c r="AF224"/>
  <c r="AF223"/>
  <c r="AF222"/>
  <c r="AF221"/>
  <c r="AD112"/>
  <c r="AE108"/>
  <c r="AG108"/>
  <c r="AE103"/>
  <c r="AG103"/>
  <c r="AE102"/>
  <c r="AG102"/>
  <c r="AE152"/>
  <c r="AG152"/>
  <c r="AE151"/>
  <c r="AG151"/>
  <c r="AE125"/>
  <c r="AG125"/>
  <c r="AE124"/>
  <c r="AG124"/>
  <c r="AE173"/>
  <c r="AG173"/>
  <c r="AE172"/>
  <c r="AG172"/>
  <c r="AE142"/>
  <c r="AG142"/>
  <c r="AE158"/>
  <c r="AG158"/>
  <c r="U180"/>
  <c r="W180"/>
  <c r="Y180"/>
  <c r="AE180"/>
  <c r="AG180"/>
  <c r="U179"/>
  <c r="W179"/>
  <c r="Y179"/>
  <c r="AE179"/>
  <c r="AG179"/>
  <c r="AE89"/>
  <c r="AG89"/>
  <c r="AD224"/>
  <c r="AD222"/>
  <c r="AD221"/>
  <c r="AB226"/>
  <c r="AB217"/>
  <c r="AB223"/>
  <c r="Q153"/>
  <c r="S153"/>
  <c r="U153"/>
  <c r="W153"/>
  <c r="Y153"/>
  <c r="AC153"/>
  <c r="AE153"/>
  <c r="AG153"/>
  <c r="Q150"/>
  <c r="S150"/>
  <c r="U150"/>
  <c r="W150"/>
  <c r="Y150"/>
  <c r="AC150"/>
  <c r="AE150"/>
  <c r="AG150"/>
  <c r="AC168"/>
  <c r="AE168"/>
  <c r="AG168"/>
  <c r="AC167"/>
  <c r="AE167"/>
  <c r="AG167"/>
  <c r="AB224"/>
  <c r="AB222"/>
  <c r="AB221"/>
  <c r="AB228"/>
  <c r="Z217"/>
  <c r="AA147"/>
  <c r="AC147"/>
  <c r="AE147"/>
  <c r="AG147"/>
  <c r="AA128"/>
  <c r="AC128"/>
  <c r="AE128"/>
  <c r="AG128"/>
  <c r="AA138"/>
  <c r="AC138"/>
  <c r="AE138"/>
  <c r="AG138"/>
  <c r="Z224"/>
  <c r="Z228"/>
  <c r="Z223"/>
  <c r="Z222"/>
  <c r="Z221"/>
  <c r="W116"/>
  <c r="T217"/>
  <c r="U177"/>
  <c r="W177"/>
  <c r="Y177"/>
  <c r="AA177"/>
  <c r="AC177"/>
  <c r="AE177"/>
  <c r="AG177"/>
  <c r="U132"/>
  <c r="W132"/>
  <c r="Y132"/>
  <c r="AA132"/>
  <c r="AC132"/>
  <c r="AE132"/>
  <c r="AG132"/>
  <c r="U176"/>
  <c r="W176"/>
  <c r="Y176"/>
  <c r="AA176"/>
  <c r="AC176"/>
  <c r="AE176"/>
  <c r="AG176"/>
  <c r="U131"/>
  <c r="W131"/>
  <c r="Y131"/>
  <c r="AA131"/>
  <c r="AC131"/>
  <c r="AE131"/>
  <c r="AG131"/>
  <c r="U102"/>
  <c r="W102"/>
  <c r="T224"/>
  <c r="T223"/>
  <c r="T222"/>
  <c r="X223"/>
  <c r="Y98"/>
  <c r="AA98"/>
  <c r="AC98"/>
  <c r="AE98"/>
  <c r="AG98"/>
  <c r="X226"/>
  <c r="Y148"/>
  <c r="AA148"/>
  <c r="AC148"/>
  <c r="AE148"/>
  <c r="AG148"/>
  <c r="Q148"/>
  <c r="S148"/>
  <c r="Y146"/>
  <c r="AA146"/>
  <c r="AC146"/>
  <c r="AE146"/>
  <c r="AG146"/>
  <c r="Q146"/>
  <c r="S146"/>
  <c r="Y97"/>
  <c r="AA97"/>
  <c r="AC97"/>
  <c r="AE97"/>
  <c r="AG97"/>
  <c r="X221"/>
  <c r="Y129"/>
  <c r="AA129"/>
  <c r="AC129"/>
  <c r="AE129"/>
  <c r="AG129"/>
  <c r="Y127"/>
  <c r="AA127"/>
  <c r="AC127"/>
  <c r="AE127"/>
  <c r="AG127"/>
  <c r="X55"/>
  <c r="X54"/>
  <c r="X214"/>
  <c r="X217"/>
  <c r="X213"/>
  <c r="Y71"/>
  <c r="AA71"/>
  <c r="AC71"/>
  <c r="AE71"/>
  <c r="AG71"/>
  <c r="Y200"/>
  <c r="AA200"/>
  <c r="AC200"/>
  <c r="AE200"/>
  <c r="AG200"/>
  <c r="Y88"/>
  <c r="AA88"/>
  <c r="AC88"/>
  <c r="AE88"/>
  <c r="AG88"/>
  <c r="X224"/>
  <c r="X222"/>
  <c r="I227"/>
  <c r="K227"/>
  <c r="M227"/>
  <c r="O227"/>
  <c r="Q227"/>
  <c r="S227"/>
  <c r="U227"/>
  <c r="W227"/>
  <c r="Y227"/>
  <c r="AA227"/>
  <c r="AC227"/>
  <c r="AE227"/>
  <c r="AG227"/>
  <c r="V226"/>
  <c r="R226"/>
  <c r="R228"/>
  <c r="P226"/>
  <c r="N226"/>
  <c r="L226"/>
  <c r="J226"/>
  <c r="J228"/>
  <c r="H226"/>
  <c r="G226"/>
  <c r="I226"/>
  <c r="K226"/>
  <c r="M226"/>
  <c r="O226"/>
  <c r="Q226"/>
  <c r="S226"/>
  <c r="U226"/>
  <c r="W226"/>
  <c r="Y226"/>
  <c r="AA226"/>
  <c r="AC226"/>
  <c r="I225"/>
  <c r="K225"/>
  <c r="M225"/>
  <c r="O225"/>
  <c r="Q225"/>
  <c r="S225"/>
  <c r="U225"/>
  <c r="W225"/>
  <c r="Y225"/>
  <c r="AA225"/>
  <c r="AC225"/>
  <c r="AE225"/>
  <c r="AG225"/>
  <c r="V224"/>
  <c r="V228"/>
  <c r="R224"/>
  <c r="P224"/>
  <c r="N224"/>
  <c r="I224"/>
  <c r="K224"/>
  <c r="M224"/>
  <c r="O224"/>
  <c r="Q224"/>
  <c r="S224"/>
  <c r="U224"/>
  <c r="W224"/>
  <c r="Y224"/>
  <c r="AA224"/>
  <c r="AC224"/>
  <c r="AE224"/>
  <c r="AG224"/>
  <c r="V223"/>
  <c r="R223"/>
  <c r="P223"/>
  <c r="N223"/>
  <c r="L223"/>
  <c r="J223"/>
  <c r="H223"/>
  <c r="G223"/>
  <c r="V222"/>
  <c r="R222"/>
  <c r="P222"/>
  <c r="N222"/>
  <c r="N228"/>
  <c r="I222"/>
  <c r="K222"/>
  <c r="M222"/>
  <c r="O222"/>
  <c r="P221"/>
  <c r="Q221"/>
  <c r="S221"/>
  <c r="U221"/>
  <c r="W221"/>
  <c r="Y221"/>
  <c r="AA221"/>
  <c r="AC221"/>
  <c r="AE221"/>
  <c r="AG221"/>
  <c r="N221"/>
  <c r="V217"/>
  <c r="R217"/>
  <c r="P217"/>
  <c r="N217"/>
  <c r="L217"/>
  <c r="J217"/>
  <c r="H217"/>
  <c r="G217"/>
  <c r="O216"/>
  <c r="Q216"/>
  <c r="S216"/>
  <c r="U216"/>
  <c r="W216"/>
  <c r="Y216"/>
  <c r="AA216"/>
  <c r="AC216"/>
  <c r="AE216"/>
  <c r="AG216"/>
  <c r="O215"/>
  <c r="Q215"/>
  <c r="S215"/>
  <c r="U215"/>
  <c r="W215"/>
  <c r="Y215"/>
  <c r="AA215"/>
  <c r="AC215"/>
  <c r="AE215"/>
  <c r="AG215"/>
  <c r="K214"/>
  <c r="M214"/>
  <c r="O214"/>
  <c r="Q214"/>
  <c r="S214"/>
  <c r="U214"/>
  <c r="W214"/>
  <c r="Y214"/>
  <c r="AA214"/>
  <c r="I213"/>
  <c r="K213"/>
  <c r="M213"/>
  <c r="O213"/>
  <c r="Q213"/>
  <c r="S213"/>
  <c r="U213"/>
  <c r="W213"/>
  <c r="Y213"/>
  <c r="AA213"/>
  <c r="AC213"/>
  <c r="AE213"/>
  <c r="AG213"/>
  <c r="K211"/>
  <c r="M211"/>
  <c r="O211"/>
  <c r="Q211"/>
  <c r="U211"/>
  <c r="W211"/>
  <c r="Y211"/>
  <c r="AA211"/>
  <c r="AC211"/>
  <c r="AE211"/>
  <c r="AG211"/>
  <c r="I210"/>
  <c r="K210"/>
  <c r="M210"/>
  <c r="O210"/>
  <c r="Q210"/>
  <c r="S210"/>
  <c r="U210"/>
  <c r="W210"/>
  <c r="Y210"/>
  <c r="AA210"/>
  <c r="AC210"/>
  <c r="AE210"/>
  <c r="AG210"/>
  <c r="O208"/>
  <c r="Q208"/>
  <c r="S208"/>
  <c r="U208"/>
  <c r="W208"/>
  <c r="Y208"/>
  <c r="AA208"/>
  <c r="AC208"/>
  <c r="AE208"/>
  <c r="AG208"/>
  <c r="O207"/>
  <c r="Q207"/>
  <c r="S207"/>
  <c r="U207"/>
  <c r="W207"/>
  <c r="Y207"/>
  <c r="AA207"/>
  <c r="AC207"/>
  <c r="AE207"/>
  <c r="AG207"/>
  <c r="O205"/>
  <c r="Q205"/>
  <c r="S205"/>
  <c r="U205"/>
  <c r="W205"/>
  <c r="Y205"/>
  <c r="AA205"/>
  <c r="AC205"/>
  <c r="AE205"/>
  <c r="O204"/>
  <c r="Q204"/>
  <c r="S204"/>
  <c r="U204"/>
  <c r="W204"/>
  <c r="Y204"/>
  <c r="AA204"/>
  <c r="AC204"/>
  <c r="AE204"/>
  <c r="AG204"/>
  <c r="I202"/>
  <c r="K202"/>
  <c r="M202"/>
  <c r="O202"/>
  <c r="Q202"/>
  <c r="S202"/>
  <c r="U202"/>
  <c r="W202"/>
  <c r="Y202"/>
  <c r="AA202"/>
  <c r="AC202"/>
  <c r="AE202"/>
  <c r="AG202"/>
  <c r="I199"/>
  <c r="K199"/>
  <c r="M199"/>
  <c r="O199"/>
  <c r="Q199"/>
  <c r="S199"/>
  <c r="U199"/>
  <c r="W199"/>
  <c r="Y199"/>
  <c r="AA199"/>
  <c r="AC199"/>
  <c r="AE199"/>
  <c r="AG199"/>
  <c r="O197"/>
  <c r="Q197"/>
  <c r="S197"/>
  <c r="U197"/>
  <c r="W197"/>
  <c r="Y197"/>
  <c r="AA197"/>
  <c r="AC197"/>
  <c r="AE197"/>
  <c r="AG197"/>
  <c r="O196"/>
  <c r="Q196"/>
  <c r="S196"/>
  <c r="U196"/>
  <c r="W196"/>
  <c r="Y196"/>
  <c r="AA196"/>
  <c r="AC196"/>
  <c r="AE196"/>
  <c r="AG196"/>
  <c r="I194"/>
  <c r="K194"/>
  <c r="M194"/>
  <c r="O194"/>
  <c r="Q194"/>
  <c r="S194"/>
  <c r="U194"/>
  <c r="W194"/>
  <c r="Y194"/>
  <c r="AA194"/>
  <c r="AC194"/>
  <c r="AE194"/>
  <c r="AG194"/>
  <c r="I192"/>
  <c r="K192"/>
  <c r="M192"/>
  <c r="O192"/>
  <c r="Q192"/>
  <c r="S192"/>
  <c r="U192"/>
  <c r="W192"/>
  <c r="Y192"/>
  <c r="AA192"/>
  <c r="AC192"/>
  <c r="AE192"/>
  <c r="AG192"/>
  <c r="O190"/>
  <c r="Q190"/>
  <c r="S190"/>
  <c r="U190"/>
  <c r="W190"/>
  <c r="Y190"/>
  <c r="AA190"/>
  <c r="AC190"/>
  <c r="AE190"/>
  <c r="AG190"/>
  <c r="O189"/>
  <c r="Q189"/>
  <c r="S189"/>
  <c r="U189"/>
  <c r="W189"/>
  <c r="Y189"/>
  <c r="AA189"/>
  <c r="AC189"/>
  <c r="AE189"/>
  <c r="AG189"/>
  <c r="I187"/>
  <c r="K187"/>
  <c r="M187"/>
  <c r="O187"/>
  <c r="Q187"/>
  <c r="S187"/>
  <c r="U187"/>
  <c r="W187"/>
  <c r="Y187"/>
  <c r="AA187"/>
  <c r="AC187"/>
  <c r="AE187"/>
  <c r="AG187"/>
  <c r="I186"/>
  <c r="K186"/>
  <c r="M186"/>
  <c r="O186"/>
  <c r="Q186"/>
  <c r="S186"/>
  <c r="U186"/>
  <c r="W186"/>
  <c r="Y186"/>
  <c r="AA186"/>
  <c r="AC186"/>
  <c r="AE186"/>
  <c r="AG186"/>
  <c r="I185"/>
  <c r="K185"/>
  <c r="M185"/>
  <c r="O185"/>
  <c r="Q185"/>
  <c r="S185"/>
  <c r="U185"/>
  <c r="W185"/>
  <c r="Y185"/>
  <c r="AA185"/>
  <c r="AC185"/>
  <c r="AE185"/>
  <c r="AG185"/>
  <c r="M183"/>
  <c r="O183"/>
  <c r="Q183"/>
  <c r="S183"/>
  <c r="U183"/>
  <c r="W183"/>
  <c r="Y183"/>
  <c r="AA183"/>
  <c r="AC183"/>
  <c r="AE183"/>
  <c r="AG183"/>
  <c r="M182"/>
  <c r="O182"/>
  <c r="Q182"/>
  <c r="S182"/>
  <c r="U182"/>
  <c r="W182"/>
  <c r="Y182"/>
  <c r="AA182"/>
  <c r="AC182"/>
  <c r="AE182"/>
  <c r="AG182"/>
  <c r="O174"/>
  <c r="Q174"/>
  <c r="S174"/>
  <c r="U174"/>
  <c r="W174"/>
  <c r="Y174"/>
  <c r="AA174"/>
  <c r="AC174"/>
  <c r="AE174"/>
  <c r="AG174"/>
  <c r="O171"/>
  <c r="Q171"/>
  <c r="S171"/>
  <c r="U171"/>
  <c r="W171"/>
  <c r="Y171"/>
  <c r="AA171"/>
  <c r="AC171"/>
  <c r="AE171"/>
  <c r="AG171"/>
  <c r="I169"/>
  <c r="K169"/>
  <c r="M169"/>
  <c r="O169"/>
  <c r="Q169"/>
  <c r="S169"/>
  <c r="U169"/>
  <c r="W169"/>
  <c r="Y169"/>
  <c r="AA169"/>
  <c r="AC169"/>
  <c r="AE169"/>
  <c r="AG169"/>
  <c r="O166"/>
  <c r="Q166"/>
  <c r="S166"/>
  <c r="W166"/>
  <c r="Y166"/>
  <c r="AA166"/>
  <c r="AC166"/>
  <c r="AE166"/>
  <c r="AG166"/>
  <c r="I165"/>
  <c r="K165"/>
  <c r="M165"/>
  <c r="O165"/>
  <c r="Q165"/>
  <c r="S165"/>
  <c r="U165"/>
  <c r="W165"/>
  <c r="Y165"/>
  <c r="AA165"/>
  <c r="AC165"/>
  <c r="AE165"/>
  <c r="AG165"/>
  <c r="I163"/>
  <c r="K163"/>
  <c r="M163"/>
  <c r="O163"/>
  <c r="Q163"/>
  <c r="S163"/>
  <c r="U163"/>
  <c r="W163"/>
  <c r="Y163"/>
  <c r="AA163"/>
  <c r="AC163"/>
  <c r="AE163"/>
  <c r="AG163"/>
  <c r="I162"/>
  <c r="K162"/>
  <c r="M162"/>
  <c r="O162"/>
  <c r="Q162"/>
  <c r="S162"/>
  <c r="U162"/>
  <c r="W162"/>
  <c r="Y162"/>
  <c r="AA162"/>
  <c r="AC162"/>
  <c r="AE162"/>
  <c r="AG162"/>
  <c r="I160"/>
  <c r="K160"/>
  <c r="M160"/>
  <c r="O160"/>
  <c r="Q160"/>
  <c r="S160"/>
  <c r="U160"/>
  <c r="W160"/>
  <c r="Y160"/>
  <c r="AA160"/>
  <c r="AC160"/>
  <c r="AE160"/>
  <c r="AG160"/>
  <c r="Q159"/>
  <c r="S159"/>
  <c r="U159"/>
  <c r="W159"/>
  <c r="Y159"/>
  <c r="AA159"/>
  <c r="AC159"/>
  <c r="AE159"/>
  <c r="AG159"/>
  <c r="Q157"/>
  <c r="S157"/>
  <c r="U157"/>
  <c r="W157"/>
  <c r="Y157"/>
  <c r="AA157"/>
  <c r="AC157"/>
  <c r="AE157"/>
  <c r="AG157"/>
  <c r="Q156"/>
  <c r="S156"/>
  <c r="U156"/>
  <c r="W156"/>
  <c r="Y156"/>
  <c r="AA156"/>
  <c r="AC156"/>
  <c r="AE156"/>
  <c r="AG156"/>
  <c r="I155"/>
  <c r="K155"/>
  <c r="M155"/>
  <c r="O155"/>
  <c r="Q155"/>
  <c r="S155"/>
  <c r="U155"/>
  <c r="W155"/>
  <c r="Y155"/>
  <c r="AA155"/>
  <c r="AC155"/>
  <c r="AE155"/>
  <c r="AG155"/>
  <c r="Q144"/>
  <c r="S144"/>
  <c r="U144"/>
  <c r="W144"/>
  <c r="Y144"/>
  <c r="AA144"/>
  <c r="AC144"/>
  <c r="AE144"/>
  <c r="AG144"/>
  <c r="Q141"/>
  <c r="S141"/>
  <c r="U141"/>
  <c r="W141"/>
  <c r="Y141"/>
  <c r="AA141"/>
  <c r="AC141"/>
  <c r="AE141"/>
  <c r="AG141"/>
  <c r="I139"/>
  <c r="K139"/>
  <c r="M139"/>
  <c r="O139"/>
  <c r="Q139"/>
  <c r="S139"/>
  <c r="U139"/>
  <c r="W139"/>
  <c r="Y139"/>
  <c r="AA139"/>
  <c r="AC139"/>
  <c r="AE139"/>
  <c r="AG139"/>
  <c r="I137"/>
  <c r="K137"/>
  <c r="M137"/>
  <c r="O137"/>
  <c r="Q137"/>
  <c r="S137"/>
  <c r="U137"/>
  <c r="W137"/>
  <c r="Y137"/>
  <c r="AA137"/>
  <c r="AC137"/>
  <c r="AE137"/>
  <c r="AG137"/>
  <c r="O135"/>
  <c r="Q135"/>
  <c r="S135"/>
  <c r="U135"/>
  <c r="W135"/>
  <c r="Y135"/>
  <c r="AA135"/>
  <c r="AC135"/>
  <c r="AE135"/>
  <c r="AG135"/>
  <c r="O134"/>
  <c r="Q134"/>
  <c r="S134"/>
  <c r="U134"/>
  <c r="W134"/>
  <c r="Y134"/>
  <c r="AA134"/>
  <c r="AC134"/>
  <c r="AE134"/>
  <c r="AG134"/>
  <c r="O122"/>
  <c r="Q122"/>
  <c r="S122"/>
  <c r="U122"/>
  <c r="W122"/>
  <c r="Y122"/>
  <c r="AA122"/>
  <c r="AC122"/>
  <c r="AE122"/>
  <c r="AG122"/>
  <c r="O121"/>
  <c r="Q121"/>
  <c r="S121"/>
  <c r="U121"/>
  <c r="W121"/>
  <c r="Y121"/>
  <c r="AA121"/>
  <c r="AC121"/>
  <c r="AE121"/>
  <c r="AG121"/>
  <c r="I119"/>
  <c r="K119"/>
  <c r="M119"/>
  <c r="O119"/>
  <c r="Q119"/>
  <c r="S119"/>
  <c r="U119"/>
  <c r="W119"/>
  <c r="Y119"/>
  <c r="AA119"/>
  <c r="AC119"/>
  <c r="AE119"/>
  <c r="AG119"/>
  <c r="Q118"/>
  <c r="S118"/>
  <c r="U118"/>
  <c r="W118"/>
  <c r="Y118"/>
  <c r="AA118"/>
  <c r="AC118"/>
  <c r="AE118"/>
  <c r="AG118"/>
  <c r="I117"/>
  <c r="K117"/>
  <c r="M117"/>
  <c r="O117"/>
  <c r="Q117"/>
  <c r="S117"/>
  <c r="U117"/>
  <c r="W117"/>
  <c r="Y117"/>
  <c r="AA117"/>
  <c r="AC117"/>
  <c r="AE117"/>
  <c r="AG117"/>
  <c r="I115"/>
  <c r="K115"/>
  <c r="M115"/>
  <c r="O115"/>
  <c r="Q115"/>
  <c r="S115"/>
  <c r="U115"/>
  <c r="W115"/>
  <c r="Y115"/>
  <c r="AA115"/>
  <c r="AC115"/>
  <c r="AE115"/>
  <c r="AG115"/>
  <c r="I114"/>
  <c r="K114"/>
  <c r="M114"/>
  <c r="O114"/>
  <c r="Q114"/>
  <c r="S114"/>
  <c r="U114"/>
  <c r="W114"/>
  <c r="Y114"/>
  <c r="AA114"/>
  <c r="AC114"/>
  <c r="AE114"/>
  <c r="AG114"/>
  <c r="I112"/>
  <c r="K112"/>
  <c r="M112"/>
  <c r="O112"/>
  <c r="Q112"/>
  <c r="S112"/>
  <c r="U112"/>
  <c r="W112"/>
  <c r="Y112"/>
  <c r="AA112"/>
  <c r="AC112"/>
  <c r="AE112"/>
  <c r="AG112"/>
  <c r="K111"/>
  <c r="M111"/>
  <c r="O111"/>
  <c r="Q111"/>
  <c r="S111"/>
  <c r="U111"/>
  <c r="W111"/>
  <c r="Y111"/>
  <c r="AA111"/>
  <c r="AC111"/>
  <c r="AE111"/>
  <c r="AG111"/>
  <c r="K110"/>
  <c r="M110"/>
  <c r="O110"/>
  <c r="Q110"/>
  <c r="S110"/>
  <c r="U110"/>
  <c r="W110"/>
  <c r="Y110"/>
  <c r="AA110"/>
  <c r="AC110"/>
  <c r="AE110"/>
  <c r="AG110"/>
  <c r="O109"/>
  <c r="Q109"/>
  <c r="S109"/>
  <c r="U109"/>
  <c r="W109"/>
  <c r="Y109"/>
  <c r="AA109"/>
  <c r="AC109"/>
  <c r="AE109"/>
  <c r="AG109"/>
  <c r="O107"/>
  <c r="Q107"/>
  <c r="S107"/>
  <c r="U107"/>
  <c r="W107"/>
  <c r="Y107"/>
  <c r="AA107"/>
  <c r="AC107"/>
  <c r="AE107"/>
  <c r="AG107"/>
  <c r="I106"/>
  <c r="K106"/>
  <c r="M106"/>
  <c r="O106"/>
  <c r="Q106"/>
  <c r="S106"/>
  <c r="U106"/>
  <c r="W106"/>
  <c r="Y106"/>
  <c r="AA106"/>
  <c r="AC106"/>
  <c r="AE106"/>
  <c r="AG106"/>
  <c r="I104"/>
  <c r="K104"/>
  <c r="M104"/>
  <c r="O104"/>
  <c r="Q104"/>
  <c r="S104"/>
  <c r="U104"/>
  <c r="W104"/>
  <c r="Y104"/>
  <c r="AA104"/>
  <c r="AC104"/>
  <c r="AE104"/>
  <c r="AG104"/>
  <c r="I101"/>
  <c r="K101"/>
  <c r="M101"/>
  <c r="O101"/>
  <c r="Q101"/>
  <c r="S101"/>
  <c r="U101"/>
  <c r="W101"/>
  <c r="Y101"/>
  <c r="AA101"/>
  <c r="AC101"/>
  <c r="AE101"/>
  <c r="AG101"/>
  <c r="I99"/>
  <c r="K99"/>
  <c r="M99"/>
  <c r="O99"/>
  <c r="Q99"/>
  <c r="S99"/>
  <c r="U99"/>
  <c r="W99"/>
  <c r="Y99"/>
  <c r="AA99"/>
  <c r="AC99"/>
  <c r="AE99"/>
  <c r="AG99"/>
  <c r="I96"/>
  <c r="K96"/>
  <c r="M96"/>
  <c r="O96"/>
  <c r="Q96"/>
  <c r="S96"/>
  <c r="U96"/>
  <c r="W96"/>
  <c r="Y96"/>
  <c r="AA96"/>
  <c r="AC96"/>
  <c r="AE96"/>
  <c r="AG96"/>
  <c r="I94"/>
  <c r="K94"/>
  <c r="M94"/>
  <c r="O94"/>
  <c r="Q94"/>
  <c r="S94"/>
  <c r="U94"/>
  <c r="W94"/>
  <c r="Y94"/>
  <c r="AA94"/>
  <c r="AC94"/>
  <c r="AE94"/>
  <c r="AG94"/>
  <c r="I93"/>
  <c r="K93"/>
  <c r="M93"/>
  <c r="O93"/>
  <c r="Q93"/>
  <c r="S93"/>
  <c r="U93"/>
  <c r="W93"/>
  <c r="Y93"/>
  <c r="AA93"/>
  <c r="AC93"/>
  <c r="AE93"/>
  <c r="AG93"/>
  <c r="I91"/>
  <c r="K91"/>
  <c r="M91"/>
  <c r="O91"/>
  <c r="Q91"/>
  <c r="S91"/>
  <c r="U91"/>
  <c r="W91"/>
  <c r="Y91"/>
  <c r="AA91"/>
  <c r="AC91"/>
  <c r="AE91"/>
  <c r="AG91"/>
  <c r="I90"/>
  <c r="K90"/>
  <c r="M90"/>
  <c r="O90"/>
  <c r="Q90"/>
  <c r="S90"/>
  <c r="U90"/>
  <c r="W90"/>
  <c r="Y90"/>
  <c r="AA90"/>
  <c r="AC90"/>
  <c r="AE90"/>
  <c r="AG90"/>
  <c r="I87"/>
  <c r="K87"/>
  <c r="M87"/>
  <c r="O87"/>
  <c r="Q87"/>
  <c r="S87"/>
  <c r="U87"/>
  <c r="W87"/>
  <c r="Y87"/>
  <c r="AA87"/>
  <c r="AC87"/>
  <c r="AE87"/>
  <c r="AG87"/>
  <c r="I86"/>
  <c r="K86"/>
  <c r="M86"/>
  <c r="O86"/>
  <c r="Q86"/>
  <c r="S86"/>
  <c r="U86"/>
  <c r="W86"/>
  <c r="Y86"/>
  <c r="AA86"/>
  <c r="AC86"/>
  <c r="AE86"/>
  <c r="AG86"/>
  <c r="I85"/>
  <c r="K85"/>
  <c r="M85"/>
  <c r="O85"/>
  <c r="Q85"/>
  <c r="S85"/>
  <c r="U85"/>
  <c r="W85"/>
  <c r="Y85"/>
  <c r="AA85"/>
  <c r="AC85"/>
  <c r="AE85"/>
  <c r="AG85"/>
  <c r="O83"/>
  <c r="Q83"/>
  <c r="S83"/>
  <c r="U83"/>
  <c r="W83"/>
  <c r="Y83"/>
  <c r="AA83"/>
  <c r="AC83"/>
  <c r="AE83"/>
  <c r="AG83"/>
  <c r="O82"/>
  <c r="Q82"/>
  <c r="S82"/>
  <c r="U82"/>
  <c r="W82"/>
  <c r="Y82"/>
  <c r="AA82"/>
  <c r="AC82"/>
  <c r="AE82"/>
  <c r="AG82"/>
  <c r="I80"/>
  <c r="K80"/>
  <c r="M80"/>
  <c r="O80"/>
  <c r="Q80"/>
  <c r="S80"/>
  <c r="U80"/>
  <c r="W80"/>
  <c r="Y80"/>
  <c r="AA80"/>
  <c r="AC80"/>
  <c r="AE80"/>
  <c r="AG80"/>
  <c r="I79"/>
  <c r="K79"/>
  <c r="M79"/>
  <c r="O79"/>
  <c r="Q79"/>
  <c r="S79"/>
  <c r="U79"/>
  <c r="W79"/>
  <c r="Y79"/>
  <c r="AA79"/>
  <c r="AC79"/>
  <c r="AE79"/>
  <c r="AG79"/>
  <c r="I78"/>
  <c r="K78"/>
  <c r="M78"/>
  <c r="O78"/>
  <c r="Q78"/>
  <c r="S78"/>
  <c r="U78"/>
  <c r="W78"/>
  <c r="Y78"/>
  <c r="AA78"/>
  <c r="AC78"/>
  <c r="AE78"/>
  <c r="AG78"/>
  <c r="K76"/>
  <c r="M76"/>
  <c r="O76"/>
  <c r="Q76"/>
  <c r="S76"/>
  <c r="U76"/>
  <c r="W76"/>
  <c r="Y76"/>
  <c r="AA76"/>
  <c r="AC76"/>
  <c r="AE76"/>
  <c r="AG76"/>
  <c r="K75"/>
  <c r="M75"/>
  <c r="O75"/>
  <c r="Q75"/>
  <c r="S75"/>
  <c r="U75"/>
  <c r="W75"/>
  <c r="Y75"/>
  <c r="AA75"/>
  <c r="AC75"/>
  <c r="AE75"/>
  <c r="AG75"/>
  <c r="O73"/>
  <c r="Q73"/>
  <c r="S73"/>
  <c r="U73"/>
  <c r="W73"/>
  <c r="Y73"/>
  <c r="AA73"/>
  <c r="AC73"/>
  <c r="AE73"/>
  <c r="I72"/>
  <c r="O70"/>
  <c r="Q70"/>
  <c r="S70"/>
  <c r="U70"/>
  <c r="W70"/>
  <c r="Y70"/>
  <c r="AA70"/>
  <c r="AC70"/>
  <c r="AE70"/>
  <c r="AG70"/>
  <c r="O69"/>
  <c r="Q69"/>
  <c r="S69"/>
  <c r="U69"/>
  <c r="W69"/>
  <c r="Y69"/>
  <c r="AA69"/>
  <c r="AC69"/>
  <c r="AE69"/>
  <c r="AG69"/>
  <c r="I68"/>
  <c r="K68"/>
  <c r="M68"/>
  <c r="O68"/>
  <c r="Q68"/>
  <c r="S68"/>
  <c r="U68"/>
  <c r="W68"/>
  <c r="Y68"/>
  <c r="AA68"/>
  <c r="AC68"/>
  <c r="AE68"/>
  <c r="AG68"/>
  <c r="K66"/>
  <c r="M66"/>
  <c r="O66"/>
  <c r="Q66"/>
  <c r="S66"/>
  <c r="U66"/>
  <c r="W66"/>
  <c r="Y66"/>
  <c r="AA66"/>
  <c r="AC66"/>
  <c r="AE66"/>
  <c r="AG66"/>
  <c r="K65"/>
  <c r="M65"/>
  <c r="O65"/>
  <c r="Q65"/>
  <c r="S65"/>
  <c r="U65"/>
  <c r="W65"/>
  <c r="Y65"/>
  <c r="AA65"/>
  <c r="AC65"/>
  <c r="AE65"/>
  <c r="AG65"/>
  <c r="K64"/>
  <c r="M64"/>
  <c r="O64"/>
  <c r="Q64"/>
  <c r="S64"/>
  <c r="U64"/>
  <c r="W64"/>
  <c r="Y64"/>
  <c r="AA64"/>
  <c r="AC64"/>
  <c r="AE64"/>
  <c r="AG64"/>
  <c r="K63"/>
  <c r="M63"/>
  <c r="O63"/>
  <c r="Q63"/>
  <c r="S63"/>
  <c r="U63"/>
  <c r="W63"/>
  <c r="Y63"/>
  <c r="AA63"/>
  <c r="AC63"/>
  <c r="AE63"/>
  <c r="AG63"/>
  <c r="Q61"/>
  <c r="S61"/>
  <c r="U61"/>
  <c r="W61"/>
  <c r="Y61"/>
  <c r="AA61"/>
  <c r="AC61"/>
  <c r="AE61"/>
  <c r="AG61"/>
  <c r="Q60"/>
  <c r="S60"/>
  <c r="U60"/>
  <c r="W60"/>
  <c r="Y60"/>
  <c r="AA60"/>
  <c r="AC60"/>
  <c r="AE60"/>
  <c r="AG60"/>
  <c r="O55"/>
  <c r="Q55"/>
  <c r="S55"/>
  <c r="U55"/>
  <c r="W55"/>
  <c r="Y55"/>
  <c r="AA55"/>
  <c r="AC55"/>
  <c r="AE55"/>
  <c r="AG55"/>
  <c r="Q54"/>
  <c r="S54"/>
  <c r="U54"/>
  <c r="W54"/>
  <c r="Y54"/>
  <c r="AA54"/>
  <c r="AC54"/>
  <c r="AE54"/>
  <c r="AG54"/>
  <c r="O53"/>
  <c r="Q53"/>
  <c r="S53"/>
  <c r="U53"/>
  <c r="W53"/>
  <c r="Y53"/>
  <c r="AA53"/>
  <c r="AC53"/>
  <c r="AE53"/>
  <c r="AG53"/>
  <c r="Q52"/>
  <c r="S52"/>
  <c r="U52"/>
  <c r="W52"/>
  <c r="Y52"/>
  <c r="AA52"/>
  <c r="AC52"/>
  <c r="AE52"/>
  <c r="AG52"/>
  <c r="F18"/>
  <c r="F28"/>
  <c r="F31"/>
  <c r="F34"/>
  <c r="F36"/>
  <c r="F38"/>
  <c r="F41"/>
  <c r="F43"/>
  <c r="F47"/>
  <c r="G228"/>
  <c r="I228"/>
  <c r="K228"/>
  <c r="Q222"/>
  <c r="S222"/>
  <c r="U222"/>
  <c r="W222"/>
  <c r="Y222"/>
  <c r="AA222"/>
  <c r="AC222"/>
  <c r="AE222"/>
  <c r="AG222"/>
  <c r="AC214"/>
  <c r="AE214"/>
  <c r="AG214"/>
  <c r="H228"/>
  <c r="P228"/>
  <c r="X228"/>
  <c r="T228"/>
  <c r="I223"/>
  <c r="K223"/>
  <c r="M223"/>
  <c r="O223"/>
  <c r="Q223"/>
  <c r="S223"/>
  <c r="U223"/>
  <c r="W223"/>
  <c r="Y223"/>
  <c r="AA223"/>
  <c r="AC223"/>
  <c r="L228"/>
  <c r="U166"/>
  <c r="AE226"/>
  <c r="AG226"/>
  <c r="M228"/>
  <c r="O228"/>
  <c r="Q228"/>
  <c r="S228"/>
  <c r="U228"/>
  <c r="W228"/>
  <c r="Y228"/>
  <c r="AA228"/>
  <c r="AC228"/>
  <c r="I217"/>
  <c r="S211"/>
  <c r="K72"/>
  <c r="K217"/>
  <c r="M72"/>
  <c r="M217"/>
  <c r="O72"/>
  <c r="O217"/>
  <c r="Q72"/>
  <c r="Q217"/>
  <c r="S72"/>
  <c r="S217"/>
  <c r="U72"/>
  <c r="W72"/>
  <c r="U217"/>
  <c r="Y72"/>
  <c r="W217"/>
  <c r="AA72"/>
  <c r="Y217"/>
  <c r="AC72"/>
  <c r="AA217"/>
  <c r="AE72"/>
  <c r="AC217"/>
  <c r="AG72"/>
  <c r="AG205"/>
  <c r="AD228"/>
  <c r="AE228"/>
  <c r="AG228"/>
  <c r="AG58"/>
  <c r="AG217"/>
  <c r="AG73"/>
</calcChain>
</file>

<file path=xl/sharedStrings.xml><?xml version="1.0" encoding="utf-8"?>
<sst xmlns="http://schemas.openxmlformats.org/spreadsheetml/2006/main" count="412" uniqueCount="278">
  <si>
    <t>Limit celkem od poč. roku:</t>
  </si>
  <si>
    <t xml:space="preserve">zůstatek k rozdělení </t>
  </si>
  <si>
    <t>Odvětví: školství   (kap. 14)</t>
  </si>
  <si>
    <t>Limit: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</si>
  <si>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</si>
  <si>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schváleno</t>
  </si>
  <si>
    <t>celkem zůstatek k rozdělení</t>
  </si>
  <si>
    <t>v tis. na 1 deset. místo</t>
  </si>
  <si>
    <t>Číslo
org.</t>
  </si>
  <si>
    <t>§</t>
  </si>
  <si>
    <t>Položka</t>
  </si>
  <si>
    <t>Číslo
akce</t>
  </si>
  <si>
    <t>Organizace
Název akce</t>
  </si>
  <si>
    <r>
      <t xml:space="preserve">Upravený
rozpočet
</t>
    </r>
    <r>
      <rPr>
        <sz val="10"/>
        <rFont val="Arial"/>
        <family val="2"/>
        <charset val="238"/>
      </rPr>
      <t>v tis. Kč</t>
    </r>
  </si>
  <si>
    <t>pozemky</t>
  </si>
  <si>
    <t>celkem inv. transfery PO</t>
  </si>
  <si>
    <t>SM/08/309</t>
  </si>
  <si>
    <t>Vyšší odborná škola zdravotnická a Střední zdravotnická škola, Trutnov, Procházkova 303</t>
  </si>
  <si>
    <t>Rozděleno celkem</t>
  </si>
  <si>
    <t>Rozděleno:</t>
  </si>
  <si>
    <t>Rekapitulace:</t>
  </si>
  <si>
    <t>PS</t>
  </si>
  <si>
    <t>Úprava</t>
  </si>
  <si>
    <t>UR</t>
  </si>
  <si>
    <t xml:space="preserve">položka </t>
  </si>
  <si>
    <t>položka</t>
  </si>
  <si>
    <t>kapitálové výdaje - investiční transfery PO</t>
  </si>
  <si>
    <t>rezervy kapitálových výdajů</t>
  </si>
  <si>
    <t>celkem</t>
  </si>
  <si>
    <t>I. uvolnění v rámci rozpočtu</t>
  </si>
  <si>
    <t>neinvestiční příspěvky PO</t>
  </si>
  <si>
    <t xml:space="preserve">celkem neinvestiční příspěvky PO </t>
  </si>
  <si>
    <t>I. navýšení</t>
  </si>
  <si>
    <t>Základní škola logopedická a Mateřská škola logopedická, Choustníkovo Hradiště 161</t>
  </si>
  <si>
    <t>Přístavba a stavební úpravy</t>
  </si>
  <si>
    <t>SM/08/376</t>
  </si>
  <si>
    <t>SM/09/303</t>
  </si>
  <si>
    <t>Střední škola služeb, obchodu a gastronomie, Hradec Králové, Velká 3</t>
  </si>
  <si>
    <t>Rekonstrukce objektu V Lipkách</t>
  </si>
  <si>
    <t>SM/09/316</t>
  </si>
  <si>
    <t>Sanace vlhkého zdiva</t>
  </si>
  <si>
    <t>SM/09/322</t>
  </si>
  <si>
    <t>Střední škola zahradnická, Kopidlno, nám. Hilmarovo 1</t>
  </si>
  <si>
    <t>Rekonstrukce Domova mládeže - Fibichova</t>
  </si>
  <si>
    <t>Zdroj krytí</t>
  </si>
  <si>
    <t>Gymnázium a Střední odborná škola pedagogická, Nová Paka, Kumburská 740</t>
  </si>
  <si>
    <t>SM/10/302</t>
  </si>
  <si>
    <t>rezerva</t>
  </si>
  <si>
    <t>Oprava opěrné zdi</t>
  </si>
  <si>
    <t>Renovace podlahy v tělocvičně</t>
  </si>
  <si>
    <t>Gymnázium, Broumov, Hradební 218</t>
  </si>
  <si>
    <t>Obchodní akademie, Náchod, Denisovo nábřeží 673</t>
  </si>
  <si>
    <t>Reko rozvodů vody a kanalizace</t>
  </si>
  <si>
    <t>Výměna oken na domově mládeže - III. část</t>
  </si>
  <si>
    <t>Střední průmyslová škola kamenická a sochařská, Hořice, Husova 675</t>
  </si>
  <si>
    <t>Změna topného média</t>
  </si>
  <si>
    <t>Plynofikace jednotlivých objektů vč. kotelen - III. část</t>
  </si>
  <si>
    <t>Střední odborná škola a Střední odborné učiliště, Hradec Králové, Hradební 1029</t>
  </si>
  <si>
    <t>Výměna střešní krytiny (nad jídelnou)</t>
  </si>
  <si>
    <t>Střední odborná škola a Střední odborné učiliště, Trutnov, Volanovská 243</t>
  </si>
  <si>
    <t>Reko objektu Pražská - světla, el. rozvody</t>
  </si>
  <si>
    <t>Dětský domov a školní jídelna, Vrchlabí, Žižkova 497</t>
  </si>
  <si>
    <t>Střední odborná škola veterinární, Hradec Králové - Kukleny, Pražská 68</t>
  </si>
  <si>
    <t>SM/10/317</t>
  </si>
  <si>
    <t>Rekonstrukce střech a stavební úpravy</t>
  </si>
  <si>
    <t>Střední škola propagační tvorby a polygrafie, Velké Poříčí, Náchodská 285</t>
  </si>
  <si>
    <t>SM/09/318</t>
  </si>
  <si>
    <t>Napojení na veřejnou kanalizaci</t>
  </si>
  <si>
    <t>Základní škola speciální, Jaroměř, Palackého 142</t>
  </si>
  <si>
    <t>SM/10/328</t>
  </si>
  <si>
    <t>Rekonstrukce topení a stavební úpravy</t>
  </si>
  <si>
    <t>Vyšší odborná škola, Střední odborná škola a Střední odborné učiliště, Kostelec n. Orlicí, Komenského 873</t>
  </si>
  <si>
    <t>SM/10/311</t>
  </si>
  <si>
    <t>Reko trafostanice</t>
  </si>
  <si>
    <t>Střední škola a Základní škola, Nové Město nad Metují, Husovo nám. 1218</t>
  </si>
  <si>
    <t>SM/11/308</t>
  </si>
  <si>
    <t>SM/11/309</t>
  </si>
  <si>
    <t>SM/11/301</t>
  </si>
  <si>
    <t>SM/11/307</t>
  </si>
  <si>
    <t>SM/11/303</t>
  </si>
  <si>
    <t>SM/11/310</t>
  </si>
  <si>
    <t>SM/11/304</t>
  </si>
  <si>
    <t>SM/11/306</t>
  </si>
  <si>
    <t>SM/11/305</t>
  </si>
  <si>
    <t>SM/11/302</t>
  </si>
  <si>
    <t>úvěr</t>
  </si>
  <si>
    <t>SM/10/333</t>
  </si>
  <si>
    <t>Oprava podlahy v tělocvičně - pracoviště Opočno</t>
  </si>
  <si>
    <t>I. navýšení - nečerpáno a nedočerpáno na  akce r. 2010-úvěr</t>
  </si>
  <si>
    <t>Střední odborná škola veřejnosprávní a sociální, Stěžery, Lipová 56</t>
  </si>
  <si>
    <t>SM/10/329</t>
  </si>
  <si>
    <t>Rekonstrukce elektroinstalace</t>
  </si>
  <si>
    <t>ZK/18/1309/2011 z 27.1.2011</t>
  </si>
  <si>
    <t>II. navýšení</t>
  </si>
  <si>
    <t>II. uvolnění</t>
  </si>
  <si>
    <t>III. uvolnění</t>
  </si>
  <si>
    <t>III. navýšení</t>
  </si>
  <si>
    <t>Gymnázium, Trutnov, Jiráskovo nám. 325</t>
  </si>
  <si>
    <r>
      <t>Úprava +, -</t>
    </r>
    <r>
      <rPr>
        <sz val="10"/>
        <rFont val="Arial"/>
        <family val="2"/>
        <charset val="238"/>
      </rPr>
      <t xml:space="preserve">, </t>
    </r>
    <r>
      <rPr>
        <b/>
        <sz val="10"/>
        <rFont val="Arial"/>
        <family val="2"/>
        <charset val="238"/>
      </rPr>
      <t xml:space="preserve">
realizace akce</t>
    </r>
    <r>
      <rPr>
        <sz val="10"/>
        <rFont val="Arial"/>
        <family val="2"/>
        <charset val="238"/>
      </rPr>
      <t xml:space="preserve">  pro usnesení        RK 2.3.2011        ZK   24.3.2011</t>
    </r>
  </si>
  <si>
    <r>
      <t xml:space="preserve">nečerpané prostředky rozestavěných akcí r. 2010     -     II. uvolnění      </t>
    </r>
    <r>
      <rPr>
        <b/>
        <sz val="10"/>
        <rFont val="Arial"/>
        <family val="2"/>
        <charset val="238"/>
      </rPr>
      <t xml:space="preserve">                                   1. </t>
    </r>
    <r>
      <rPr>
        <b/>
        <i/>
        <sz val="10"/>
        <rFont val="Arial"/>
        <family val="2"/>
        <charset val="238"/>
      </rPr>
      <t>změna rozpočtu KHK</t>
    </r>
  </si>
  <si>
    <r>
      <t>III. uvolnění</t>
    </r>
    <r>
      <rPr>
        <b/>
        <sz val="10"/>
        <rFont val="Arial"/>
        <family val="2"/>
        <charset val="238"/>
      </rPr>
      <t xml:space="preserve">                                     1. </t>
    </r>
    <r>
      <rPr>
        <b/>
        <i/>
        <sz val="10"/>
        <rFont val="Arial"/>
        <family val="2"/>
        <charset val="238"/>
      </rPr>
      <t>změna rozpočtu KHK</t>
    </r>
  </si>
  <si>
    <t>SM/11/311</t>
  </si>
  <si>
    <t>1.815.750,84 Kč</t>
  </si>
  <si>
    <t xml:space="preserve">Rekonstrukce objektu V Lipkách  </t>
  </si>
  <si>
    <t>16.252.965,00 Kč</t>
  </si>
  <si>
    <t>4.593.192,72 Kč</t>
  </si>
  <si>
    <t xml:space="preserve">Rekonstrukce Domova mládeže - Fibichova  </t>
  </si>
  <si>
    <t>Výměna střešní krytiny (vč. stavebních oprav)</t>
  </si>
  <si>
    <r>
      <t xml:space="preserve">zapojení nedočerpaných prostředků - úvěr  z r. 2010       -    I. uvolnění        </t>
    </r>
    <r>
      <rPr>
        <b/>
        <sz val="10"/>
        <rFont val="Arial"/>
        <family val="2"/>
        <charset val="238"/>
      </rPr>
      <t xml:space="preserve">                                   1. </t>
    </r>
    <r>
      <rPr>
        <b/>
        <i/>
        <sz val="10"/>
        <rFont val="Arial"/>
        <family val="2"/>
        <charset val="238"/>
      </rPr>
      <t xml:space="preserve">změna rozpočtu KHK         </t>
    </r>
    <r>
      <rPr>
        <b/>
        <i/>
        <sz val="10"/>
        <color indexed="10"/>
        <rFont val="Arial"/>
        <family val="2"/>
        <charset val="238"/>
      </rPr>
      <t xml:space="preserve"> </t>
    </r>
  </si>
  <si>
    <t>Pedagogicko-psychologická poradna Královéhradeckého kraje, Hr. Králové, M. Horákové 504</t>
  </si>
  <si>
    <t>Oprava - balkon, střecha vč. zateplení (PPP Náchod)</t>
  </si>
  <si>
    <t xml:space="preserve">II. navýšení -  HV za rok 2010, nečerpané prostředky </t>
  </si>
  <si>
    <t>III. navýšení  -  HV za rok 2010, vratka, nedočerpané prostředky</t>
  </si>
  <si>
    <t>Rekonstrukce kuchyně - pracoviště Opočno</t>
  </si>
  <si>
    <t>IV. navýšení - disponibilní  zdroje HV r. 2010</t>
  </si>
  <si>
    <t>IV. navýšení</t>
  </si>
  <si>
    <t>IV. uvolnění</t>
  </si>
  <si>
    <r>
      <t>IV. uvolnění</t>
    </r>
    <r>
      <rPr>
        <b/>
        <sz val="10"/>
        <rFont val="Arial"/>
        <family val="2"/>
        <charset val="238"/>
      </rPr>
      <t xml:space="preserve">                            zapojení disponibilních zdrojů z HV r. 2010                                 1. </t>
    </r>
    <r>
      <rPr>
        <b/>
        <i/>
        <sz val="10"/>
        <rFont val="Arial"/>
        <family val="2"/>
        <charset val="238"/>
      </rPr>
      <t>změna rozpočtu KHK</t>
    </r>
  </si>
  <si>
    <t>Gymnázium B. Němcové, Hradec Králové, Pospíšilova tř. 324</t>
  </si>
  <si>
    <t xml:space="preserve">Výměna střešní krytiny </t>
  </si>
  <si>
    <t>SM/10/327</t>
  </si>
  <si>
    <t>Modernizace výtahů objektu A,B ul. Masaryka</t>
  </si>
  <si>
    <t>Stavební úpravy "Králíček" čp. 1035</t>
  </si>
  <si>
    <t>Výměna oken - I.etapa</t>
  </si>
  <si>
    <t>Dětský domov, mateřská škola a školní jídelna, Broumov, třída Masarykova 246</t>
  </si>
  <si>
    <t>Domov mládeže, internát a školní jídelna, Hradec Králové, Vocelova 1469</t>
  </si>
  <si>
    <t>Výměna střešní krytiny na hlavní budově</t>
  </si>
  <si>
    <t>Reko školní kuchyně - PD, dofinancování</t>
  </si>
  <si>
    <t>SM/10/314</t>
  </si>
  <si>
    <t>Integrovaná střední škola, Nová Paka, Kumburská 846</t>
  </si>
  <si>
    <t>COV pro elektrotechnický a strojírenský průmysl</t>
  </si>
  <si>
    <t>celkem kapitálové výdaje - odvětví</t>
  </si>
  <si>
    <t>Střední průmyslová škola, Trutnov, Školní 101</t>
  </si>
  <si>
    <t>Stavební úpravy plochy areálu ul. Horská 618</t>
  </si>
  <si>
    <t>Odborné učiliště, Hostinné, Mládežnická 329</t>
  </si>
  <si>
    <t>Výměna střešní krytiny na budově internátu čp. 229</t>
  </si>
  <si>
    <t>Speciální základní škola Augustina Bartoše, Úpice, Nábřeží pplk. A. Bunzla 660</t>
  </si>
  <si>
    <t>Výměna střešních světlíků - U Koruny</t>
  </si>
  <si>
    <t>SM/11/312</t>
  </si>
  <si>
    <t>SM/11/313</t>
  </si>
  <si>
    <t>SM/11/314</t>
  </si>
  <si>
    <t>SM/11/315</t>
  </si>
  <si>
    <t>SM/11/316</t>
  </si>
  <si>
    <t>SM/11/317</t>
  </si>
  <si>
    <t>SM/11/318</t>
  </si>
  <si>
    <t>SM/11/319</t>
  </si>
  <si>
    <t>SM/11/320</t>
  </si>
  <si>
    <t>SM/11/321</t>
  </si>
  <si>
    <t>SM/11/322</t>
  </si>
  <si>
    <t>celkem běžné výdaje odvětví - opravy a udržování</t>
  </si>
  <si>
    <t>běžné výdaje odvětví - opravy a udržování</t>
  </si>
  <si>
    <t>V. navýšení - nezpůsobilé výdaje COV</t>
  </si>
  <si>
    <t>ZK 24. 3. 2011</t>
  </si>
  <si>
    <t>Nezpůsobilé výdaje u projektů COV</t>
  </si>
  <si>
    <t>V. navýšení</t>
  </si>
  <si>
    <t>Stavební úpravy cvič. prac. potravin. oborů - nám. NB</t>
  </si>
  <si>
    <t>Plynový sporák</t>
  </si>
  <si>
    <t xml:space="preserve">Konvektomat - spoluúčast </t>
  </si>
  <si>
    <t>Oprava sociálního zařízení</t>
  </si>
  <si>
    <t>V. uvolnění</t>
  </si>
  <si>
    <t>běžné výdaje odvětví - nákup ostatních služeb</t>
  </si>
  <si>
    <t>Základní škola, Dobruška, Opočenská 115</t>
  </si>
  <si>
    <t>ZK 16.6.2011</t>
  </si>
  <si>
    <t xml:space="preserve">  </t>
  </si>
  <si>
    <t>Snížení a převod do kap. 14</t>
  </si>
  <si>
    <t>snížení rezervy a převod do kap. 14</t>
  </si>
  <si>
    <t>SM/11/323</t>
  </si>
  <si>
    <t>SM/11/324</t>
  </si>
  <si>
    <t>Schodišťové bezbariérové zařízení</t>
  </si>
  <si>
    <t>SM/11/325</t>
  </si>
  <si>
    <t>SM/11/326</t>
  </si>
  <si>
    <r>
      <t>Úprava +, -</t>
    </r>
    <r>
      <rPr>
        <sz val="10"/>
        <rFont val="Arial"/>
        <family val="2"/>
        <charset val="238"/>
      </rPr>
      <t xml:space="preserve">, </t>
    </r>
    <r>
      <rPr>
        <b/>
        <sz val="10"/>
        <rFont val="Arial"/>
        <family val="2"/>
        <charset val="238"/>
      </rPr>
      <t xml:space="preserve">
realizace akce</t>
    </r>
    <r>
      <rPr>
        <sz val="10"/>
        <rFont val="Arial"/>
        <family val="2"/>
        <charset val="238"/>
      </rPr>
      <t xml:space="preserve">  pro usnesení        RK 25.5.2011        ZK   16.6.2011</t>
    </r>
  </si>
  <si>
    <t>Střední průmyslová škola stavební, Hradec Králové, Pospíšilova tř. 787</t>
  </si>
  <si>
    <t>Oprava potrubí ÚT</t>
  </si>
  <si>
    <t>ZK/19/1373/2011 z 24.3.2011</t>
  </si>
  <si>
    <r>
      <t>V. úprava</t>
    </r>
    <r>
      <rPr>
        <b/>
        <sz val="10"/>
        <rFont val="Arial"/>
        <family val="2"/>
        <charset val="238"/>
      </rPr>
      <t xml:space="preserve">                        </t>
    </r>
  </si>
  <si>
    <t>Střední průmyslová škola elektrotechniky a IT, Dobruška, Čs. odboje 670</t>
  </si>
  <si>
    <t>Základní škola, Broumov, Kladská 164</t>
  </si>
  <si>
    <t>VI. uvolnění</t>
  </si>
  <si>
    <t xml:space="preserve"> </t>
  </si>
  <si>
    <t>SM/11/327</t>
  </si>
  <si>
    <t>SM/11/328</t>
  </si>
  <si>
    <r>
      <t>Úprava +, -</t>
    </r>
    <r>
      <rPr>
        <sz val="10"/>
        <rFont val="Arial"/>
        <family val="2"/>
        <charset val="238"/>
      </rPr>
      <t xml:space="preserve">, </t>
    </r>
    <r>
      <rPr>
        <b/>
        <sz val="10"/>
        <rFont val="Arial"/>
        <family val="2"/>
        <charset val="238"/>
      </rPr>
      <t xml:space="preserve">
realizace akce</t>
    </r>
    <r>
      <rPr>
        <sz val="10"/>
        <rFont val="Arial"/>
        <family val="2"/>
        <charset val="238"/>
      </rPr>
      <t xml:space="preserve">  pro usnesení        RK 22.6.2011       Z 8.9.2011 </t>
    </r>
  </si>
  <si>
    <r>
      <t>Úprava +, -</t>
    </r>
    <r>
      <rPr>
        <sz val="10"/>
        <rFont val="Arial"/>
        <family val="2"/>
        <charset val="238"/>
      </rPr>
      <t xml:space="preserve">, </t>
    </r>
    <r>
      <rPr>
        <b/>
        <sz val="10"/>
        <rFont val="Arial"/>
        <family val="2"/>
        <charset val="238"/>
      </rPr>
      <t xml:space="preserve">
realizace akce</t>
    </r>
    <r>
      <rPr>
        <sz val="10"/>
        <rFont val="Arial"/>
        <family val="2"/>
        <charset val="238"/>
      </rPr>
      <t xml:space="preserve">  pro usnesení        RK 25.5.2011         ZK 16.6.2011</t>
    </r>
  </si>
  <si>
    <t>Instalace vzduchotechniky do tělocvičny vč. malování</t>
  </si>
  <si>
    <t>Oprava kanalizace</t>
  </si>
  <si>
    <t>Pečící pánev</t>
  </si>
  <si>
    <t>Malování</t>
  </si>
  <si>
    <t>Oprava stoupaček a sociálního zařízení (PPP Náchod)</t>
  </si>
  <si>
    <t>SM/11/329</t>
  </si>
  <si>
    <t>SM/11/330</t>
  </si>
  <si>
    <t>SM/11/331</t>
  </si>
  <si>
    <t>SM/11/332</t>
  </si>
  <si>
    <r>
      <t>Úprava +, -</t>
    </r>
    <r>
      <rPr>
        <sz val="10"/>
        <rFont val="Arial"/>
        <family val="2"/>
        <charset val="238"/>
      </rPr>
      <t xml:space="preserve">, </t>
    </r>
    <r>
      <rPr>
        <b/>
        <sz val="10"/>
        <rFont val="Arial"/>
        <family val="2"/>
        <charset val="238"/>
      </rPr>
      <t xml:space="preserve">
realizace akce</t>
    </r>
    <r>
      <rPr>
        <sz val="10"/>
        <rFont val="Arial"/>
        <family val="2"/>
        <charset val="238"/>
      </rPr>
      <t xml:space="preserve">  pro usnesení        RK 17.8.2011       Z 8.9.2011 </t>
    </r>
  </si>
  <si>
    <t>VII. uvolnění</t>
  </si>
  <si>
    <t>Nová expanzní nádrž</t>
  </si>
  <si>
    <t>Výměna rozvodů vody, vč. malování</t>
  </si>
  <si>
    <t>SM/11/334</t>
  </si>
  <si>
    <t>SM/11/333</t>
  </si>
  <si>
    <t>Dětský domov a školní jídelna, Sedloňov 153</t>
  </si>
  <si>
    <t>Reko kotelny - PD</t>
  </si>
  <si>
    <r>
      <t>Úprava +, -</t>
    </r>
    <r>
      <rPr>
        <sz val="10"/>
        <rFont val="Arial"/>
        <family val="2"/>
        <charset val="238"/>
      </rPr>
      <t xml:space="preserve">, </t>
    </r>
    <r>
      <rPr>
        <b/>
        <sz val="10"/>
        <rFont val="Arial"/>
        <family val="2"/>
        <charset val="238"/>
      </rPr>
      <t xml:space="preserve">
realizace akce</t>
    </r>
    <r>
      <rPr>
        <sz val="10"/>
        <rFont val="Arial"/>
        <family val="2"/>
        <charset val="238"/>
      </rPr>
      <t xml:space="preserve">  pro usnesení              Z 8.9.2011 </t>
    </r>
  </si>
  <si>
    <t>VI. navýšení</t>
  </si>
  <si>
    <t>Střední škola gastronomie a služeb, Nová paka, Masarykovo nám. 2</t>
  </si>
  <si>
    <t>Půdní vestavba</t>
  </si>
  <si>
    <t>ZK  8.9.2011</t>
  </si>
  <si>
    <t xml:space="preserve">VI. navýšení - rezerva </t>
  </si>
  <si>
    <t>VI. navýšení a čerpání                          3. změna rozpočtu</t>
  </si>
  <si>
    <t>SM/10/334</t>
  </si>
  <si>
    <t>VI. úprava                   pozměňovací návrh</t>
  </si>
  <si>
    <t>VII. úprava                       pozměňovací návrh</t>
  </si>
  <si>
    <t>VII. navýšení a čerpání                          3. změna rozpočtu       pozměňovací návrh</t>
  </si>
  <si>
    <r>
      <t>Úprava +, -</t>
    </r>
    <r>
      <rPr>
        <sz val="10"/>
        <rFont val="Arial"/>
        <family val="2"/>
        <charset val="238"/>
      </rPr>
      <t xml:space="preserve">, </t>
    </r>
    <r>
      <rPr>
        <b/>
        <sz val="10"/>
        <rFont val="Arial"/>
        <family val="2"/>
        <charset val="238"/>
      </rPr>
      <t xml:space="preserve">
realizace akce</t>
    </r>
    <r>
      <rPr>
        <sz val="10"/>
        <rFont val="Arial"/>
        <family val="2"/>
        <charset val="238"/>
      </rPr>
      <t xml:space="preserve">  pro usnesení               Z 8.9.2011 </t>
    </r>
  </si>
  <si>
    <t>současné čerpání</t>
  </si>
  <si>
    <t>VII. navýšení</t>
  </si>
  <si>
    <t>VII. navýšení -(prodej1-6/1590,0 tis. Kč, vratka SŠI DKn.L.217,7)</t>
  </si>
  <si>
    <t>SM/11/335</t>
  </si>
  <si>
    <t>Výměna střešní krytiny vč. zateplení</t>
  </si>
  <si>
    <t>SM/11/336</t>
  </si>
  <si>
    <t>Regulace topení (ČSA 428)</t>
  </si>
  <si>
    <t>SM/11/337</t>
  </si>
  <si>
    <t>Reko střechy vč. PD</t>
  </si>
  <si>
    <t>Oprava rozvodů vody a kanalizace v pavilonu učeben</t>
  </si>
  <si>
    <t>Stavební úpravy objektu - sociální zařízení</t>
  </si>
  <si>
    <t>Výměna střešních krytin a stavební úpravy</t>
  </si>
  <si>
    <t>VIII.  úprava</t>
  </si>
  <si>
    <t>Gymnázium a Střední odborná škola, Jaroměř, Lužická 423</t>
  </si>
  <si>
    <t>SM/11/338</t>
  </si>
  <si>
    <t>Lepařovo gymnázium, Jičín, Jiráskova 30</t>
  </si>
  <si>
    <t>SM/11/339</t>
  </si>
  <si>
    <t>Oprava podlah</t>
  </si>
  <si>
    <t>VIII. uvolnění</t>
  </si>
  <si>
    <t>IX.  úprava</t>
  </si>
  <si>
    <t>Odborné učiliště a Praktická škola, Hořice, Havlíčkova 54</t>
  </si>
  <si>
    <t>Rekonstrukce střechy - (kadeřnice)</t>
  </si>
  <si>
    <t>Střední průmyslová škola, Hronov, Hostovského 910</t>
  </si>
  <si>
    <t>ZK/17/1185/2010 z 2.12.2010</t>
  </si>
  <si>
    <r>
      <t xml:space="preserve">Počáteční stav </t>
    </r>
    <r>
      <rPr>
        <sz val="10"/>
        <rFont val="Arial"/>
        <family val="2"/>
        <charset val="238"/>
      </rPr>
      <t>/ze schváleného rozpočtu</t>
    </r>
    <r>
      <rPr>
        <sz val="10"/>
        <color indexed="8"/>
        <rFont val="Arial"/>
        <family val="2"/>
        <charset val="238"/>
      </rPr>
      <t>/ ZK/17/1185/2010 z 2.12.2010</t>
    </r>
    <r>
      <rPr>
        <b/>
        <sz val="10"/>
        <rFont val="Arial"/>
        <family val="2"/>
        <charset val="238"/>
      </rPr>
      <t xml:space="preserve">
</t>
    </r>
  </si>
  <si>
    <r>
      <t>Úprava +, -</t>
    </r>
    <r>
      <rPr>
        <sz val="10"/>
        <color indexed="8"/>
        <rFont val="Arial"/>
        <family val="2"/>
        <charset val="238"/>
      </rPr>
      <t xml:space="preserve">, </t>
    </r>
    <r>
      <rPr>
        <b/>
        <sz val="10"/>
        <color indexed="8"/>
        <rFont val="Arial"/>
        <family val="2"/>
        <charset val="238"/>
      </rPr>
      <t>realizace akce</t>
    </r>
    <r>
      <rPr>
        <sz val="10"/>
        <color indexed="8"/>
        <rFont val="Arial"/>
        <family val="2"/>
        <charset val="238"/>
      </rPr>
      <t xml:space="preserve">  pro usnesení    ZK/18/1309/2011 dne  27.1.2011   </t>
    </r>
  </si>
  <si>
    <r>
      <t>Úprava +, -</t>
    </r>
    <r>
      <rPr>
        <sz val="10"/>
        <color indexed="8"/>
        <rFont val="Arial"/>
        <family val="2"/>
        <charset val="238"/>
      </rPr>
      <t xml:space="preserve">, </t>
    </r>
    <r>
      <rPr>
        <b/>
        <sz val="10"/>
        <color indexed="8"/>
        <rFont val="Arial"/>
        <family val="2"/>
        <charset val="238"/>
      </rPr>
      <t xml:space="preserve">
realizace akce</t>
    </r>
    <r>
      <rPr>
        <sz val="10"/>
        <color indexed="8"/>
        <rFont val="Arial"/>
        <family val="2"/>
        <charset val="238"/>
      </rPr>
      <t xml:space="preserve">  pro usnesení        RK 2.3.2011        ZK   24.3.2011</t>
    </r>
  </si>
  <si>
    <t>Reko sociálního zařízení - PD</t>
  </si>
  <si>
    <t xml:space="preserve">Rekonstrukce elektroinstalace DM </t>
  </si>
  <si>
    <t>Zařízení školní kuchyně</t>
  </si>
  <si>
    <t>X.  úprava                                samostatný materiál                                   (navýšení a čerpání)</t>
  </si>
  <si>
    <t>VIII.navýšení</t>
  </si>
  <si>
    <t>IX. uvolnění</t>
  </si>
  <si>
    <t>X. uvolnění</t>
  </si>
  <si>
    <t>Kapitola 50 - Fond rozvoje a reprodukce Královéhradeckého kraje rok 2011  - 4. změna rozpočtu - (IX., X. úprava SM)</t>
  </si>
  <si>
    <t>VIII. navýšení - (prodej 7-10 /Nový Bydžov-100,0,Hořice-168,0)</t>
  </si>
  <si>
    <t>Reko soc. zařízení a šaten u Tv - PD</t>
  </si>
  <si>
    <t>SM/11/340</t>
  </si>
  <si>
    <t>SM/11/341</t>
  </si>
  <si>
    <t>SM/11/342</t>
  </si>
  <si>
    <t>SM/11/343</t>
  </si>
  <si>
    <t>SM/11/344</t>
  </si>
  <si>
    <t>SM/11/345</t>
  </si>
  <si>
    <t>SM/11/346</t>
  </si>
  <si>
    <t>SM/11/347</t>
  </si>
  <si>
    <t>SM/11/348</t>
  </si>
  <si>
    <t>SM/11/349</t>
  </si>
  <si>
    <t>Gymnázium, Nový Bydžov, Komenského 77</t>
  </si>
  <si>
    <t>SM/11/350</t>
  </si>
  <si>
    <t>Výměna rozvodů vody a kanalizace</t>
  </si>
  <si>
    <t>Střední škola technická a řemeslná, Nový Bydžov, Dr. M. Tyrše 112</t>
  </si>
  <si>
    <t>Výměna oken a vstupních dveří</t>
  </si>
  <si>
    <t>Drobná údržba - (střecha ul. Vrchlického, podlahy-škola)</t>
  </si>
  <si>
    <t xml:space="preserve">Drobná údržba   </t>
  </si>
  <si>
    <t>Výměna oken hl. budovy - I.etapa</t>
  </si>
  <si>
    <t>Střední průmyslová škola, Střední odborná škola a Střední odborné učiliště, Nové Město nad Metují, Školní 1377</t>
  </si>
  <si>
    <t>Reko šatních prostor - PD</t>
  </si>
  <si>
    <t xml:space="preserve">Oprava střešní krytiny  vč. stavebních úprav </t>
  </si>
  <si>
    <t>Z 1.12.2011</t>
  </si>
  <si>
    <r>
      <t>Úprava +, -</t>
    </r>
    <r>
      <rPr>
        <sz val="10"/>
        <rFont val="Arial"/>
        <family val="2"/>
        <charset val="238"/>
      </rPr>
      <t xml:space="preserve">,   </t>
    </r>
    <r>
      <rPr>
        <b/>
        <sz val="10"/>
        <rFont val="Arial"/>
        <family val="2"/>
        <charset val="238"/>
      </rPr>
      <t xml:space="preserve">
realizace akce</t>
    </r>
    <r>
      <rPr>
        <sz val="10"/>
        <rFont val="Arial"/>
        <family val="2"/>
        <charset val="238"/>
      </rPr>
      <t xml:space="preserve">  pro usnesení               R 10.10.2011   </t>
    </r>
  </si>
  <si>
    <r>
      <t>Úprava +, -</t>
    </r>
    <r>
      <rPr>
        <sz val="10"/>
        <rFont val="Arial"/>
        <family val="2"/>
        <charset val="238"/>
      </rPr>
      <t xml:space="preserve">,  </t>
    </r>
    <r>
      <rPr>
        <b/>
        <sz val="10"/>
        <rFont val="Arial"/>
        <family val="2"/>
        <charset val="238"/>
      </rPr>
      <t xml:space="preserve">
realizace akce</t>
    </r>
    <r>
      <rPr>
        <sz val="10"/>
        <rFont val="Arial"/>
        <family val="2"/>
        <charset val="238"/>
      </rPr>
      <t xml:space="preserve">  pro usnesení               R 21.11.2011       Z 1. 12. 2011</t>
    </r>
  </si>
  <si>
    <t>celkem běžné výdaje odvětví - nákup ostatních služeb</t>
  </si>
  <si>
    <t>kapitálové výdaje  - pořízení dlouhodobého hmotného majetku (budovy, haly a stavby)</t>
  </si>
  <si>
    <t>příloha č. 1</t>
  </si>
  <si>
    <t>Dofinancování přístavby školy (COV ve stroj. a OZE)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</si>
</sst>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9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u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lbertus Extra Bold"/>
      <family val="2"/>
    </font>
    <font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i/>
      <u/>
      <sz val="10"/>
      <color theme="6" tint="-0.499984740745262"/>
      <name val="Arial"/>
      <family val="2"/>
      <charset val="238"/>
    </font>
    <font>
      <b/>
      <u/>
      <sz val="10"/>
      <color theme="1"/>
      <name val="Arial"/>
      <family val="2"/>
      <charset val="238"/>
    </font>
    <font>
      <sz val="10"/>
      <color rgb="FF0070C0"/>
      <name val="Arial"/>
      <family val="2"/>
      <charset val="238"/>
    </font>
    <font>
      <sz val="10"/>
      <color theme="3" tint="0.3999755851924192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1" applyAlignment="0">
      <alignment horizontal="left"/>
    </xf>
  </cellStyleXfs>
  <cellXfs count="402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2" xfId="0" applyNumberFormat="1" applyFont="1" applyBorder="1"/>
    <xf numFmtId="0" fontId="1" fillId="0" borderId="3" xfId="0" applyFont="1" applyBorder="1"/>
    <xf numFmtId="164" fontId="3" fillId="0" borderId="0" xfId="0" applyNumberFormat="1" applyFont="1" applyBorder="1"/>
    <xf numFmtId="0" fontId="3" fillId="0" borderId="4" xfId="0" applyFont="1" applyBorder="1"/>
    <xf numFmtId="0" fontId="2" fillId="0" borderId="5" xfId="0" applyFont="1" applyBorder="1" applyAlignment="1"/>
    <xf numFmtId="164" fontId="1" fillId="0" borderId="0" xfId="0" applyNumberFormat="1" applyFont="1" applyBorder="1"/>
    <xf numFmtId="0" fontId="1" fillId="0" borderId="6" xfId="0" applyFont="1" applyBorder="1"/>
    <xf numFmtId="0" fontId="4" fillId="0" borderId="0" xfId="0" applyFont="1" applyBorder="1"/>
    <xf numFmtId="0" fontId="2" fillId="0" borderId="0" xfId="0" applyFont="1" applyBorder="1" applyAlignment="1"/>
    <xf numFmtId="0" fontId="4" fillId="0" borderId="0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5" fontId="1" fillId="0" borderId="1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" fontId="2" fillId="0" borderId="19" xfId="0" applyNumberFormat="1" applyFont="1" applyBorder="1"/>
    <xf numFmtId="164" fontId="2" fillId="0" borderId="18" xfId="0" applyNumberFormat="1" applyFont="1" applyBorder="1"/>
    <xf numFmtId="164" fontId="2" fillId="0" borderId="20" xfId="0" applyNumberFormat="1" applyFont="1" applyBorder="1"/>
    <xf numFmtId="164" fontId="2" fillId="5" borderId="21" xfId="0" applyNumberFormat="1" applyFont="1" applyFill="1" applyBorder="1"/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3" xfId="0" applyFont="1" applyBorder="1"/>
    <xf numFmtId="4" fontId="1" fillId="0" borderId="22" xfId="0" applyNumberFormat="1" applyFont="1" applyBorder="1"/>
    <xf numFmtId="164" fontId="2" fillId="0" borderId="12" xfId="0" applyNumberFormat="1" applyFont="1" applyBorder="1"/>
    <xf numFmtId="164" fontId="2" fillId="5" borderId="23" xfId="0" applyNumberFormat="1" applyFont="1" applyFill="1" applyBorder="1"/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" fontId="1" fillId="0" borderId="24" xfId="0" applyNumberFormat="1" applyFont="1" applyBorder="1"/>
    <xf numFmtId="164" fontId="1" fillId="0" borderId="14" xfId="0" applyNumberFormat="1" applyFont="1" applyBorder="1"/>
    <xf numFmtId="164" fontId="1" fillId="5" borderId="25" xfId="0" applyNumberFormat="1" applyFont="1" applyFill="1" applyBorder="1"/>
    <xf numFmtId="0" fontId="1" fillId="0" borderId="2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4" fontId="1" fillId="0" borderId="19" xfId="0" applyNumberFormat="1" applyFont="1" applyBorder="1"/>
    <xf numFmtId="0" fontId="1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/>
    <xf numFmtId="0" fontId="2" fillId="0" borderId="27" xfId="0" applyFont="1" applyBorder="1"/>
    <xf numFmtId="4" fontId="1" fillId="0" borderId="30" xfId="0" applyNumberFormat="1" applyFont="1" applyBorder="1"/>
    <xf numFmtId="0" fontId="3" fillId="0" borderId="31" xfId="0" applyFont="1" applyBorder="1"/>
    <xf numFmtId="0" fontId="3" fillId="0" borderId="32" xfId="0" applyFont="1" applyBorder="1"/>
    <xf numFmtId="0" fontId="3" fillId="0" borderId="33" xfId="0" applyFont="1" applyBorder="1"/>
    <xf numFmtId="0" fontId="2" fillId="0" borderId="8" xfId="0" applyFont="1" applyBorder="1"/>
    <xf numFmtId="0" fontId="2" fillId="0" borderId="0" xfId="0" applyFont="1" applyBorder="1"/>
    <xf numFmtId="0" fontId="3" fillId="0" borderId="29" xfId="0" applyFont="1" applyBorder="1"/>
    <xf numFmtId="164" fontId="2" fillId="2" borderId="23" xfId="0" applyNumberFormat="1" applyFont="1" applyFill="1" applyBorder="1" applyAlignment="1">
      <alignment horizontal="right" wrapText="1"/>
    </xf>
    <xf numFmtId="164" fontId="1" fillId="0" borderId="19" xfId="0" applyNumberFormat="1" applyFont="1" applyBorder="1"/>
    <xf numFmtId="164" fontId="1" fillId="5" borderId="21" xfId="0" applyNumberFormat="1" applyFont="1" applyFill="1" applyBorder="1"/>
    <xf numFmtId="164" fontId="2" fillId="5" borderId="34" xfId="0" applyNumberFormat="1" applyFont="1" applyFill="1" applyBorder="1"/>
    <xf numFmtId="0" fontId="1" fillId="0" borderId="7" xfId="0" applyFont="1" applyBorder="1"/>
    <xf numFmtId="0" fontId="1" fillId="0" borderId="2" xfId="0" applyFont="1" applyBorder="1"/>
    <xf numFmtId="0" fontId="1" fillId="0" borderId="8" xfId="0" applyFont="1" applyBorder="1"/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top" wrapText="1"/>
    </xf>
    <xf numFmtId="0" fontId="1" fillId="3" borderId="14" xfId="0" applyFont="1" applyFill="1" applyBorder="1"/>
    <xf numFmtId="0" fontId="5" fillId="0" borderId="11" xfId="0" applyFont="1" applyBorder="1" applyAlignment="1">
      <alignment horizontal="left" vertical="top" wrapText="1"/>
    </xf>
    <xf numFmtId="0" fontId="2" fillId="0" borderId="12" xfId="0" applyFont="1" applyBorder="1"/>
    <xf numFmtId="0" fontId="2" fillId="0" borderId="28" xfId="0" applyFont="1" applyBorder="1"/>
    <xf numFmtId="0" fontId="2" fillId="0" borderId="0" xfId="0" applyFont="1" applyFill="1" applyBorder="1"/>
    <xf numFmtId="0" fontId="2" fillId="0" borderId="26" xfId="0" applyFont="1" applyBorder="1"/>
    <xf numFmtId="0" fontId="2" fillId="0" borderId="35" xfId="0" applyFont="1" applyBorder="1"/>
    <xf numFmtId="0" fontId="2" fillId="0" borderId="13" xfId="0" applyFont="1" applyBorder="1" applyAlignment="1"/>
    <xf numFmtId="0" fontId="2" fillId="0" borderId="15" xfId="0" applyFont="1" applyBorder="1" applyAlignment="1"/>
    <xf numFmtId="0" fontId="2" fillId="0" borderId="35" xfId="0" applyFont="1" applyBorder="1" applyAlignment="1"/>
    <xf numFmtId="0" fontId="2" fillId="0" borderId="27" xfId="0" applyFont="1" applyBorder="1" applyAlignment="1">
      <alignment wrapText="1"/>
    </xf>
    <xf numFmtId="4" fontId="2" fillId="0" borderId="36" xfId="0" applyNumberFormat="1" applyFont="1" applyBorder="1" applyAlignment="1">
      <alignment horizontal="center" wrapText="1"/>
    </xf>
    <xf numFmtId="4" fontId="2" fillId="0" borderId="12" xfId="0" applyNumberFormat="1" applyFont="1" applyBorder="1" applyAlignment="1">
      <alignment horizontal="center" wrapText="1"/>
    </xf>
    <xf numFmtId="164" fontId="1" fillId="2" borderId="25" xfId="0" applyNumberFormat="1" applyFont="1" applyFill="1" applyBorder="1" applyAlignment="1">
      <alignment horizontal="right" vertical="center" wrapText="1"/>
    </xf>
    <xf numFmtId="164" fontId="1" fillId="5" borderId="25" xfId="0" applyNumberFormat="1" applyFont="1" applyFill="1" applyBorder="1" applyAlignment="1">
      <alignment horizontal="right" vertical="center"/>
    </xf>
    <xf numFmtId="0" fontId="1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top" wrapText="1"/>
    </xf>
    <xf numFmtId="164" fontId="1" fillId="2" borderId="23" xfId="0" applyNumberFormat="1" applyFont="1" applyFill="1" applyBorder="1" applyAlignment="1">
      <alignment horizontal="right" wrapText="1"/>
    </xf>
    <xf numFmtId="0" fontId="12" fillId="0" borderId="0" xfId="0" applyFont="1"/>
    <xf numFmtId="0" fontId="5" fillId="0" borderId="11" xfId="0" applyFont="1" applyBorder="1" applyAlignment="1">
      <alignment horizontal="left" wrapText="1"/>
    </xf>
    <xf numFmtId="0" fontId="13" fillId="0" borderId="13" xfId="0" applyFont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1" fillId="6" borderId="38" xfId="0" applyFont="1" applyFill="1" applyBorder="1" applyAlignment="1">
      <alignment horizontal="center" vertical="center" wrapText="1"/>
    </xf>
    <xf numFmtId="0" fontId="2" fillId="0" borderId="37" xfId="0" applyFont="1" applyBorder="1"/>
    <xf numFmtId="0" fontId="1" fillId="6" borderId="35" xfId="0" applyFont="1" applyFill="1" applyBorder="1" applyAlignment="1">
      <alignment horizontal="center" vertical="center"/>
    </xf>
    <xf numFmtId="164" fontId="2" fillId="5" borderId="23" xfId="0" applyNumberFormat="1" applyFont="1" applyFill="1" applyBorder="1" applyAlignment="1">
      <alignment horizontal="right" wrapText="1"/>
    </xf>
    <xf numFmtId="164" fontId="1" fillId="2" borderId="39" xfId="0" applyNumberFormat="1" applyFont="1" applyFill="1" applyBorder="1" applyAlignment="1">
      <alignment horizontal="right" wrapText="1"/>
    </xf>
    <xf numFmtId="164" fontId="1" fillId="5" borderId="34" xfId="0" applyNumberFormat="1" applyFont="1" applyFill="1" applyBorder="1"/>
    <xf numFmtId="0" fontId="1" fillId="0" borderId="3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164" fontId="2" fillId="5" borderId="34" xfId="0" applyNumberFormat="1" applyFont="1" applyFill="1" applyBorder="1" applyAlignment="1">
      <alignment horizontal="right" wrapText="1"/>
    </xf>
    <xf numFmtId="0" fontId="13" fillId="0" borderId="40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/>
    </xf>
    <xf numFmtId="0" fontId="1" fillId="6" borderId="38" xfId="0" applyFont="1" applyFill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2" fillId="0" borderId="41" xfId="0" applyFont="1" applyBorder="1"/>
    <xf numFmtId="164" fontId="12" fillId="2" borderId="23" xfId="0" applyNumberFormat="1" applyFont="1" applyFill="1" applyBorder="1" applyAlignment="1">
      <alignment horizontal="right" wrapText="1"/>
    </xf>
    <xf numFmtId="164" fontId="12" fillId="5" borderId="23" xfId="0" applyNumberFormat="1" applyFont="1" applyFill="1" applyBorder="1" applyAlignment="1">
      <alignment horizontal="right" wrapText="1"/>
    </xf>
    <xf numFmtId="164" fontId="13" fillId="5" borderId="23" xfId="0" applyNumberFormat="1" applyFont="1" applyFill="1" applyBorder="1"/>
    <xf numFmtId="0" fontId="1" fillId="6" borderId="26" xfId="0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0" fontId="2" fillId="6" borderId="35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wrapText="1"/>
    </xf>
    <xf numFmtId="0" fontId="1" fillId="6" borderId="27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6" borderId="12" xfId="0" applyFont="1" applyFill="1" applyBorder="1"/>
    <xf numFmtId="0" fontId="1" fillId="6" borderId="41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 vertical="center"/>
    </xf>
    <xf numFmtId="0" fontId="2" fillId="6" borderId="28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 wrapText="1"/>
    </xf>
    <xf numFmtId="0" fontId="2" fillId="6" borderId="37" xfId="0" applyFont="1" applyFill="1" applyBorder="1"/>
    <xf numFmtId="0" fontId="2" fillId="6" borderId="4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2" fillId="6" borderId="0" xfId="0" applyFont="1" applyFill="1"/>
    <xf numFmtId="0" fontId="11" fillId="6" borderId="12" xfId="0" applyFont="1" applyFill="1" applyBorder="1" applyAlignment="1">
      <alignment horizontal="left" vertical="top" wrapText="1"/>
    </xf>
    <xf numFmtId="0" fontId="1" fillId="6" borderId="6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1" fillId="6" borderId="12" xfId="0" applyFont="1" applyFill="1" applyBorder="1"/>
    <xf numFmtId="0" fontId="1" fillId="0" borderId="41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4" fontId="1" fillId="0" borderId="42" xfId="0" applyNumberFormat="1" applyFont="1" applyBorder="1"/>
    <xf numFmtId="164" fontId="2" fillId="5" borderId="43" xfId="0" applyNumberFormat="1" applyFont="1" applyFill="1" applyBorder="1"/>
    <xf numFmtId="164" fontId="1" fillId="5" borderId="23" xfId="0" applyNumberFormat="1" applyFont="1" applyFill="1" applyBorder="1"/>
    <xf numFmtId="0" fontId="5" fillId="6" borderId="4" xfId="0" applyFont="1" applyFill="1" applyBorder="1" applyAlignment="1">
      <alignment horizontal="left" vertical="top" wrapText="1"/>
    </xf>
    <xf numFmtId="0" fontId="1" fillId="6" borderId="13" xfId="0" applyFont="1" applyFill="1" applyBorder="1" applyAlignment="1">
      <alignment horizontal="center" vertical="center"/>
    </xf>
    <xf numFmtId="0" fontId="2" fillId="6" borderId="3" xfId="0" applyFont="1" applyFill="1" applyBorder="1"/>
    <xf numFmtId="164" fontId="1" fillId="5" borderId="43" xfId="0" applyNumberFormat="1" applyFont="1" applyFill="1" applyBorder="1" applyAlignment="1">
      <alignment horizontal="right" wrapText="1"/>
    </xf>
    <xf numFmtId="164" fontId="1" fillId="5" borderId="25" xfId="0" applyNumberFormat="1" applyFont="1" applyFill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164" fontId="14" fillId="2" borderId="23" xfId="0" applyNumberFormat="1" applyFont="1" applyFill="1" applyBorder="1" applyAlignment="1">
      <alignment horizontal="right" wrapText="1"/>
    </xf>
    <xf numFmtId="164" fontId="1" fillId="5" borderId="23" xfId="0" applyNumberFormat="1" applyFont="1" applyFill="1" applyBorder="1" applyAlignment="1">
      <alignment horizontal="right" wrapText="1"/>
    </xf>
    <xf numFmtId="0" fontId="11" fillId="6" borderId="31" xfId="0" applyFont="1" applyFill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center" vertical="center" wrapText="1"/>
    </xf>
    <xf numFmtId="0" fontId="2" fillId="6" borderId="28" xfId="0" applyFont="1" applyFill="1" applyBorder="1"/>
    <xf numFmtId="164" fontId="14" fillId="5" borderId="23" xfId="0" applyNumberFormat="1" applyFont="1" applyFill="1" applyBorder="1" applyAlignment="1">
      <alignment horizontal="right" wrapText="1"/>
    </xf>
    <xf numFmtId="164" fontId="11" fillId="5" borderId="23" xfId="0" applyNumberFormat="1" applyFont="1" applyFill="1" applyBorder="1"/>
    <xf numFmtId="0" fontId="2" fillId="0" borderId="29" xfId="0" applyFont="1" applyBorder="1" applyAlignment="1"/>
    <xf numFmtId="0" fontId="12" fillId="0" borderId="29" xfId="0" applyFont="1" applyBorder="1" applyAlignment="1"/>
    <xf numFmtId="0" fontId="2" fillId="0" borderId="3" xfId="0" applyFont="1" applyBorder="1"/>
    <xf numFmtId="0" fontId="1" fillId="6" borderId="31" xfId="0" applyFont="1" applyFill="1" applyBorder="1" applyAlignment="1">
      <alignment horizontal="center" vertical="center" wrapText="1"/>
    </xf>
    <xf numFmtId="164" fontId="2" fillId="5" borderId="43" xfId="0" applyNumberFormat="1" applyFont="1" applyFill="1" applyBorder="1" applyAlignment="1">
      <alignment horizontal="right" wrapText="1"/>
    </xf>
    <xf numFmtId="0" fontId="2" fillId="0" borderId="22" xfId="0" applyFont="1" applyBorder="1" applyAlignment="1"/>
    <xf numFmtId="0" fontId="2" fillId="0" borderId="44" xfId="0" applyFont="1" applyBorder="1"/>
    <xf numFmtId="0" fontId="2" fillId="0" borderId="38" xfId="0" applyFont="1" applyBorder="1"/>
    <xf numFmtId="0" fontId="2" fillId="0" borderId="38" xfId="0" applyFont="1" applyBorder="1" applyAlignment="1"/>
    <xf numFmtId="0" fontId="2" fillId="0" borderId="36" xfId="0" applyFont="1" applyBorder="1" applyAlignment="1"/>
    <xf numFmtId="0" fontId="2" fillId="0" borderId="8" xfId="0" applyFont="1" applyBorder="1" applyAlignment="1"/>
    <xf numFmtId="0" fontId="1" fillId="0" borderId="4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/>
    </xf>
    <xf numFmtId="164" fontId="1" fillId="5" borderId="43" xfId="0" applyNumberFormat="1" applyFont="1" applyFill="1" applyBorder="1"/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164" fontId="1" fillId="2" borderId="34" xfId="0" applyNumberFormat="1" applyFont="1" applyFill="1" applyBorder="1" applyAlignment="1">
      <alignment horizontal="right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164" fontId="2" fillId="0" borderId="40" xfId="0" applyNumberFormat="1" applyFont="1" applyBorder="1"/>
    <xf numFmtId="164" fontId="2" fillId="5" borderId="45" xfId="0" applyNumberFormat="1" applyFont="1" applyFill="1" applyBorder="1"/>
    <xf numFmtId="164" fontId="1" fillId="0" borderId="37" xfId="0" applyNumberFormat="1" applyFont="1" applyBorder="1"/>
    <xf numFmtId="164" fontId="1" fillId="0" borderId="12" xfId="0" applyNumberFormat="1" applyFont="1" applyBorder="1"/>
    <xf numFmtId="0" fontId="1" fillId="0" borderId="28" xfId="0" applyFont="1" applyBorder="1" applyAlignment="1">
      <alignment horizontal="center" vertical="center" wrapText="1"/>
    </xf>
    <xf numFmtId="164" fontId="1" fillId="2" borderId="25" xfId="0" applyNumberFormat="1" applyFont="1" applyFill="1" applyBorder="1" applyAlignment="1">
      <alignment horizontal="right" wrapText="1"/>
    </xf>
    <xf numFmtId="165" fontId="2" fillId="0" borderId="0" xfId="0" applyNumberFormat="1" applyFont="1" applyBorder="1" applyAlignment="1"/>
    <xf numFmtId="164" fontId="1" fillId="0" borderId="0" xfId="0" applyNumberFormat="1" applyFont="1" applyBorder="1" applyAlignment="1"/>
    <xf numFmtId="164" fontId="1" fillId="5" borderId="41" xfId="0" applyNumberFormat="1" applyFont="1" applyFill="1" applyBorder="1"/>
    <xf numFmtId="0" fontId="2" fillId="0" borderId="2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6" borderId="35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1" fillId="0" borderId="16" xfId="0" applyFont="1" applyBorder="1" applyAlignment="1">
      <alignment horizontal="left" wrapText="1"/>
    </xf>
    <xf numFmtId="0" fontId="11" fillId="6" borderId="16" xfId="0" applyFont="1" applyFill="1" applyBorder="1" applyAlignment="1">
      <alignment horizontal="left" vertical="top" wrapText="1"/>
    </xf>
    <xf numFmtId="0" fontId="2" fillId="6" borderId="0" xfId="0" applyFont="1" applyFill="1" applyBorder="1" applyAlignment="1"/>
    <xf numFmtId="0" fontId="1" fillId="6" borderId="2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/>
    </xf>
    <xf numFmtId="0" fontId="1" fillId="6" borderId="29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/>
    </xf>
    <xf numFmtId="4" fontId="2" fillId="0" borderId="22" xfId="0" applyNumberFormat="1" applyFont="1" applyBorder="1" applyAlignment="1">
      <alignment horizont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/>
    </xf>
    <xf numFmtId="164" fontId="2" fillId="2" borderId="45" xfId="0" applyNumberFormat="1" applyFont="1" applyFill="1" applyBorder="1" applyAlignment="1">
      <alignment horizontal="right" wrapText="1"/>
    </xf>
    <xf numFmtId="164" fontId="1" fillId="2" borderId="45" xfId="0" applyNumberFormat="1" applyFont="1" applyFill="1" applyBorder="1" applyAlignment="1">
      <alignment horizontal="right" wrapText="1"/>
    </xf>
    <xf numFmtId="164" fontId="1" fillId="0" borderId="30" xfId="0" applyNumberFormat="1" applyFont="1" applyBorder="1"/>
    <xf numFmtId="4" fontId="1" fillId="0" borderId="46" xfId="0" applyNumberFormat="1" applyFont="1" applyBorder="1"/>
    <xf numFmtId="0" fontId="3" fillId="0" borderId="35" xfId="0" applyFont="1" applyBorder="1"/>
    <xf numFmtId="4" fontId="1" fillId="0" borderId="7" xfId="0" applyNumberFormat="1" applyFont="1" applyBorder="1"/>
    <xf numFmtId="0" fontId="2" fillId="0" borderId="18" xfId="0" applyFont="1" applyBorder="1" applyAlignment="1">
      <alignment horizontal="center"/>
    </xf>
    <xf numFmtId="165" fontId="12" fillId="0" borderId="0" xfId="0" applyNumberFormat="1" applyFont="1" applyBorder="1" applyAlignment="1"/>
    <xf numFmtId="0" fontId="1" fillId="6" borderId="28" xfId="0" applyFont="1" applyFill="1" applyBorder="1"/>
    <xf numFmtId="0" fontId="1" fillId="6" borderId="13" xfId="0" applyFont="1" applyFill="1" applyBorder="1" applyAlignment="1">
      <alignment horizontal="center" wrapText="1"/>
    </xf>
    <xf numFmtId="0" fontId="2" fillId="0" borderId="28" xfId="0" applyFont="1" applyBorder="1" applyAlignment="1">
      <alignment horizontal="center"/>
    </xf>
    <xf numFmtId="0" fontId="2" fillId="6" borderId="18" xfId="0" applyFont="1" applyFill="1" applyBorder="1"/>
    <xf numFmtId="0" fontId="1" fillId="6" borderId="3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left" vertical="top" wrapText="1"/>
    </xf>
    <xf numFmtId="0" fontId="11" fillId="0" borderId="14" xfId="0" applyFont="1" applyBorder="1" applyAlignment="1">
      <alignment horizontal="left" vertical="top" wrapText="1"/>
    </xf>
    <xf numFmtId="0" fontId="15" fillId="0" borderId="0" xfId="0" applyFont="1" applyBorder="1"/>
    <xf numFmtId="0" fontId="2" fillId="0" borderId="41" xfId="0" applyFont="1" applyFill="1" applyBorder="1"/>
    <xf numFmtId="164" fontId="1" fillId="0" borderId="18" xfId="0" applyNumberFormat="1" applyFont="1" applyBorder="1"/>
    <xf numFmtId="164" fontId="1" fillId="0" borderId="28" xfId="0" applyNumberFormat="1" applyFont="1" applyBorder="1"/>
    <xf numFmtId="164" fontId="2" fillId="0" borderId="47" xfId="0" applyNumberFormat="1" applyFont="1" applyBorder="1" applyAlignment="1">
      <alignment horizontal="right" wrapText="1"/>
    </xf>
    <xf numFmtId="164" fontId="2" fillId="0" borderId="28" xfId="0" applyNumberFormat="1" applyFont="1" applyBorder="1"/>
    <xf numFmtId="164" fontId="2" fillId="0" borderId="47" xfId="0" applyNumberFormat="1" applyFont="1" applyBorder="1" applyAlignment="1">
      <alignment horizontal="right" vertical="center" wrapText="1"/>
    </xf>
    <xf numFmtId="164" fontId="1" fillId="0" borderId="47" xfId="0" applyNumberFormat="1" applyFont="1" applyBorder="1" applyAlignment="1">
      <alignment horizontal="right" vertical="center" wrapText="1"/>
    </xf>
    <xf numFmtId="164" fontId="1" fillId="0" borderId="16" xfId="0" applyNumberFormat="1" applyFont="1" applyBorder="1"/>
    <xf numFmtId="164" fontId="1" fillId="0" borderId="48" xfId="0" applyNumberFormat="1" applyFont="1" applyBorder="1" applyAlignment="1">
      <alignment horizontal="right" vertical="center" wrapText="1"/>
    </xf>
    <xf numFmtId="164" fontId="1" fillId="0" borderId="49" xfId="0" applyNumberFormat="1" applyFont="1" applyBorder="1" applyAlignment="1">
      <alignment horizontal="right" vertical="center" wrapText="1"/>
    </xf>
    <xf numFmtId="164" fontId="1" fillId="0" borderId="11" xfId="0" applyNumberFormat="1" applyFont="1" applyBorder="1" applyAlignment="1">
      <alignment horizontal="right" vertical="center" wrapText="1"/>
    </xf>
    <xf numFmtId="164" fontId="1" fillId="2" borderId="50" xfId="0" applyNumberFormat="1" applyFont="1" applyFill="1" applyBorder="1" applyAlignment="1">
      <alignment horizontal="right" wrapText="1"/>
    </xf>
    <xf numFmtId="164" fontId="1" fillId="0" borderId="51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1" fillId="0" borderId="12" xfId="0" applyNumberFormat="1" applyFont="1" applyBorder="1" applyAlignment="1">
      <alignment horizontal="right" vertical="center" wrapText="1"/>
    </xf>
    <xf numFmtId="164" fontId="2" fillId="0" borderId="47" xfId="0" applyNumberFormat="1" applyFont="1" applyFill="1" applyBorder="1" applyAlignment="1">
      <alignment horizontal="right" vertical="center" wrapText="1"/>
    </xf>
    <xf numFmtId="164" fontId="1" fillId="0" borderId="28" xfId="0" applyNumberFormat="1" applyFont="1" applyBorder="1" applyAlignment="1">
      <alignment horizontal="right" vertical="center" wrapText="1"/>
    </xf>
    <xf numFmtId="164" fontId="1" fillId="0" borderId="52" xfId="0" applyNumberFormat="1" applyFont="1" applyBorder="1" applyAlignment="1">
      <alignment horizontal="right" vertical="center" wrapText="1"/>
    </xf>
    <xf numFmtId="164" fontId="1" fillId="0" borderId="14" xfId="0" applyNumberFormat="1" applyFont="1" applyBorder="1" applyAlignment="1">
      <alignment horizontal="right" vertical="center" wrapText="1"/>
    </xf>
    <xf numFmtId="164" fontId="1" fillId="0" borderId="18" xfId="0" applyNumberFormat="1" applyFont="1" applyBorder="1" applyAlignment="1">
      <alignment horizontal="right" vertical="center" wrapText="1"/>
    </xf>
    <xf numFmtId="164" fontId="1" fillId="2" borderId="21" xfId="0" applyNumberFormat="1" applyFont="1" applyFill="1" applyBorder="1" applyAlignment="1">
      <alignment horizontal="right" wrapText="1"/>
    </xf>
    <xf numFmtId="164" fontId="1" fillId="0" borderId="20" xfId="0" applyNumberFormat="1" applyFont="1" applyBorder="1" applyAlignment="1">
      <alignment horizontal="right" vertical="center" wrapText="1"/>
    </xf>
    <xf numFmtId="164" fontId="5" fillId="2" borderId="21" xfId="0" applyNumberFormat="1" applyFont="1" applyFill="1" applyBorder="1" applyAlignment="1">
      <alignment horizontal="right" wrapText="1"/>
    </xf>
    <xf numFmtId="164" fontId="5" fillId="0" borderId="20" xfId="0" applyNumberFormat="1" applyFont="1" applyBorder="1" applyAlignment="1">
      <alignment horizontal="right" vertical="center" wrapText="1"/>
    </xf>
    <xf numFmtId="164" fontId="1" fillId="0" borderId="37" xfId="0" applyNumberFormat="1" applyFont="1" applyBorder="1" applyAlignment="1">
      <alignment horizontal="right" vertical="center" wrapText="1"/>
    </xf>
    <xf numFmtId="164" fontId="2" fillId="6" borderId="47" xfId="0" applyNumberFormat="1" applyFont="1" applyFill="1" applyBorder="1" applyAlignment="1">
      <alignment horizontal="right" vertical="center" wrapText="1"/>
    </xf>
    <xf numFmtId="164" fontId="1" fillId="0" borderId="16" xfId="0" applyNumberFormat="1" applyFont="1" applyBorder="1" applyAlignment="1">
      <alignment horizontal="right" vertical="center" wrapText="1"/>
    </xf>
    <xf numFmtId="164" fontId="1" fillId="6" borderId="47" xfId="0" applyNumberFormat="1" applyFont="1" applyFill="1" applyBorder="1" applyAlignment="1">
      <alignment horizontal="right" vertical="center" wrapText="1"/>
    </xf>
    <xf numFmtId="164" fontId="1" fillId="0" borderId="53" xfId="0" applyNumberFormat="1" applyFont="1" applyBorder="1" applyAlignment="1">
      <alignment horizontal="right" vertical="center" wrapText="1"/>
    </xf>
    <xf numFmtId="164" fontId="2" fillId="0" borderId="40" xfId="0" applyNumberFormat="1" applyFont="1" applyBorder="1" applyAlignment="1">
      <alignment horizontal="right" vertical="center" wrapText="1"/>
    </xf>
    <xf numFmtId="164" fontId="2" fillId="0" borderId="54" xfId="0" applyNumberFormat="1" applyFont="1" applyBorder="1" applyAlignment="1">
      <alignment horizontal="right" vertical="center" wrapText="1"/>
    </xf>
    <xf numFmtId="164" fontId="2" fillId="6" borderId="54" xfId="0" applyNumberFormat="1" applyFont="1" applyFill="1" applyBorder="1" applyAlignment="1">
      <alignment horizontal="right" vertical="center" wrapText="1"/>
    </xf>
    <xf numFmtId="164" fontId="1" fillId="0" borderId="54" xfId="0" applyNumberFormat="1" applyFont="1" applyBorder="1" applyAlignment="1">
      <alignment horizontal="right" vertical="center" wrapText="1"/>
    </xf>
    <xf numFmtId="164" fontId="2" fillId="0" borderId="20" xfId="0" applyNumberFormat="1" applyFont="1" applyBorder="1" applyAlignment="1">
      <alignment horizontal="right" vertical="center" wrapText="1"/>
    </xf>
    <xf numFmtId="164" fontId="1" fillId="2" borderId="39" xfId="0" applyNumberFormat="1" applyFont="1" applyFill="1" applyBorder="1" applyAlignment="1">
      <alignment horizontal="right" vertical="center" wrapText="1"/>
    </xf>
    <xf numFmtId="4" fontId="1" fillId="0" borderId="12" xfId="0" applyNumberFormat="1" applyFont="1" applyBorder="1"/>
    <xf numFmtId="0" fontId="1" fillId="0" borderId="55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164" fontId="1" fillId="5" borderId="39" xfId="0" applyNumberFormat="1" applyFont="1" applyFill="1" applyBorder="1"/>
    <xf numFmtId="164" fontId="2" fillId="0" borderId="52" xfId="0" applyNumberFormat="1" applyFont="1" applyBorder="1" applyAlignment="1">
      <alignment horizontal="right" vertical="center" wrapText="1"/>
    </xf>
    <xf numFmtId="0" fontId="5" fillId="6" borderId="11" xfId="0" applyFont="1" applyFill="1" applyBorder="1" applyAlignment="1">
      <alignment horizontal="left" vertical="top" wrapText="1"/>
    </xf>
    <xf numFmtId="164" fontId="1" fillId="5" borderId="39" xfId="0" applyNumberFormat="1" applyFont="1" applyFill="1" applyBorder="1" applyAlignment="1">
      <alignment horizontal="right" wrapText="1"/>
    </xf>
    <xf numFmtId="164" fontId="1" fillId="5" borderId="21" xfId="0" applyNumberFormat="1" applyFont="1" applyFill="1" applyBorder="1" applyAlignment="1">
      <alignment horizontal="right" wrapText="1"/>
    </xf>
    <xf numFmtId="164" fontId="1" fillId="5" borderId="34" xfId="0" applyNumberFormat="1" applyFont="1" applyFill="1" applyBorder="1" applyAlignment="1">
      <alignment horizontal="right" wrapText="1"/>
    </xf>
    <xf numFmtId="0" fontId="2" fillId="0" borderId="40" xfId="0" applyFont="1" applyBorder="1" applyAlignment="1">
      <alignment horizontal="center" vertical="center"/>
    </xf>
    <xf numFmtId="0" fontId="1" fillId="6" borderId="29" xfId="0" applyFont="1" applyFill="1" applyBorder="1" applyAlignment="1">
      <alignment horizontal="center" vertical="center"/>
    </xf>
    <xf numFmtId="164" fontId="1" fillId="5" borderId="25" xfId="0" applyNumberFormat="1" applyFont="1" applyFill="1" applyBorder="1" applyAlignment="1">
      <alignment horizontal="right" wrapText="1"/>
    </xf>
    <xf numFmtId="164" fontId="14" fillId="5" borderId="23" xfId="0" applyNumberFormat="1" applyFont="1" applyFill="1" applyBorder="1"/>
    <xf numFmtId="164" fontId="11" fillId="5" borderId="39" xfId="0" applyNumberFormat="1" applyFont="1" applyFill="1" applyBorder="1"/>
    <xf numFmtId="0" fontId="14" fillId="6" borderId="37" xfId="0" applyFont="1" applyFill="1" applyBorder="1" applyAlignment="1">
      <alignment horizontal="left" vertical="top" wrapText="1"/>
    </xf>
    <xf numFmtId="0" fontId="14" fillId="6" borderId="28" xfId="0" applyFont="1" applyFill="1" applyBorder="1" applyAlignment="1">
      <alignment horizontal="left" vertical="top" wrapText="1"/>
    </xf>
    <xf numFmtId="0" fontId="1" fillId="6" borderId="16" xfId="0" applyFont="1" applyFill="1" applyBorder="1"/>
    <xf numFmtId="164" fontId="2" fillId="6" borderId="47" xfId="0" applyNumberFormat="1" applyFont="1" applyFill="1" applyBorder="1" applyAlignment="1">
      <alignment horizontal="right" wrapText="1"/>
    </xf>
    <xf numFmtId="164" fontId="1" fillId="6" borderId="48" xfId="0" applyNumberFormat="1" applyFont="1" applyFill="1" applyBorder="1" applyAlignment="1">
      <alignment horizontal="right" vertical="center" wrapText="1"/>
    </xf>
    <xf numFmtId="164" fontId="1" fillId="6" borderId="49" xfId="0" applyNumberFormat="1" applyFont="1" applyFill="1" applyBorder="1" applyAlignment="1">
      <alignment horizontal="right" vertical="center" wrapText="1"/>
    </xf>
    <xf numFmtId="164" fontId="1" fillId="6" borderId="51" xfId="0" applyNumberFormat="1" applyFont="1" applyFill="1" applyBorder="1" applyAlignment="1">
      <alignment horizontal="right" vertical="center" wrapText="1"/>
    </xf>
    <xf numFmtId="164" fontId="5" fillId="6" borderId="20" xfId="0" applyNumberFormat="1" applyFont="1" applyFill="1" applyBorder="1" applyAlignment="1">
      <alignment horizontal="right" vertical="center" wrapText="1"/>
    </xf>
    <xf numFmtId="164" fontId="1" fillId="6" borderId="52" xfId="0" applyNumberFormat="1" applyFont="1" applyFill="1" applyBorder="1" applyAlignment="1">
      <alignment horizontal="right" vertical="center" wrapText="1"/>
    </xf>
    <xf numFmtId="164" fontId="1" fillId="6" borderId="20" xfId="0" applyNumberFormat="1" applyFont="1" applyFill="1" applyBorder="1" applyAlignment="1">
      <alignment horizontal="right" vertical="center" wrapText="1"/>
    </xf>
    <xf numFmtId="164" fontId="1" fillId="6" borderId="53" xfId="0" applyNumberFormat="1" applyFont="1" applyFill="1" applyBorder="1" applyAlignment="1">
      <alignment horizontal="right" vertical="center" wrapText="1"/>
    </xf>
    <xf numFmtId="164" fontId="2" fillId="6" borderId="20" xfId="0" applyNumberFormat="1" applyFont="1" applyFill="1" applyBorder="1"/>
    <xf numFmtId="164" fontId="1" fillId="6" borderId="19" xfId="0" applyNumberFormat="1" applyFont="1" applyFill="1" applyBorder="1"/>
    <xf numFmtId="164" fontId="2" fillId="0" borderId="52" xfId="0" applyNumberFormat="1" applyFont="1" applyBorder="1" applyAlignment="1">
      <alignment horizontal="right" wrapText="1"/>
    </xf>
    <xf numFmtId="164" fontId="2" fillId="0" borderId="54" xfId="0" applyNumberFormat="1" applyFont="1" applyBorder="1" applyAlignment="1">
      <alignment horizontal="right" wrapText="1"/>
    </xf>
    <xf numFmtId="0" fontId="14" fillId="6" borderId="12" xfId="0" applyFont="1" applyFill="1" applyBorder="1" applyAlignment="1">
      <alignment horizontal="left" vertical="top" wrapText="1"/>
    </xf>
    <xf numFmtId="164" fontId="1" fillId="5" borderId="45" xfId="0" applyNumberFormat="1" applyFont="1" applyFill="1" applyBorder="1"/>
    <xf numFmtId="0" fontId="1" fillId="6" borderId="14" xfId="0" applyFont="1" applyFill="1" applyBorder="1"/>
    <xf numFmtId="0" fontId="1" fillId="6" borderId="6" xfId="0" applyFont="1" applyFill="1" applyBorder="1"/>
    <xf numFmtId="0" fontId="16" fillId="6" borderId="11" xfId="0" applyFont="1" applyFill="1" applyBorder="1" applyAlignment="1">
      <alignment horizontal="left" wrapText="1"/>
    </xf>
    <xf numFmtId="0" fontId="2" fillId="6" borderId="40" xfId="0" applyFont="1" applyFill="1" applyBorder="1" applyAlignment="1">
      <alignment horizontal="left" vertical="top" wrapText="1"/>
    </xf>
    <xf numFmtId="0" fontId="11" fillId="6" borderId="14" xfId="0" applyFont="1" applyFill="1" applyBorder="1" applyAlignment="1">
      <alignment horizontal="left" vertical="top" wrapText="1"/>
    </xf>
    <xf numFmtId="0" fontId="16" fillId="6" borderId="18" xfId="0" applyFont="1" applyFill="1" applyBorder="1" applyAlignment="1">
      <alignment horizontal="left" vertical="top" wrapText="1"/>
    </xf>
    <xf numFmtId="0" fontId="5" fillId="6" borderId="26" xfId="0" applyFont="1" applyFill="1" applyBorder="1" applyAlignment="1">
      <alignment wrapText="1"/>
    </xf>
    <xf numFmtId="0" fontId="1" fillId="6" borderId="55" xfId="0" applyFont="1" applyFill="1" applyBorder="1"/>
    <xf numFmtId="0" fontId="5" fillId="6" borderId="27" xfId="0" applyFont="1" applyFill="1" applyBorder="1" applyAlignment="1">
      <alignment wrapText="1"/>
    </xf>
    <xf numFmtId="0" fontId="11" fillId="6" borderId="55" xfId="0" applyFont="1" applyFill="1" applyBorder="1" applyAlignment="1">
      <alignment horizontal="left" vertical="top" wrapText="1"/>
    </xf>
    <xf numFmtId="0" fontId="2" fillId="6" borderId="3" xfId="0" applyFont="1" applyFill="1" applyBorder="1" applyAlignment="1">
      <alignment horizontal="left" vertical="top" wrapText="1"/>
    </xf>
    <xf numFmtId="0" fontId="1" fillId="6" borderId="3" xfId="0" applyFont="1" applyFill="1" applyBorder="1"/>
    <xf numFmtId="0" fontId="5" fillId="6" borderId="18" xfId="0" applyFont="1" applyFill="1" applyBorder="1" applyAlignment="1">
      <alignment horizontal="left" vertical="top" wrapText="1"/>
    </xf>
    <xf numFmtId="0" fontId="5" fillId="6" borderId="37" xfId="0" applyFont="1" applyFill="1" applyBorder="1"/>
    <xf numFmtId="0" fontId="1" fillId="6" borderId="14" xfId="0" applyFont="1" applyFill="1" applyBorder="1" applyAlignment="1">
      <alignment horizontal="left" wrapText="1"/>
    </xf>
    <xf numFmtId="0" fontId="5" fillId="6" borderId="28" xfId="0" applyFont="1" applyFill="1" applyBorder="1" applyAlignment="1">
      <alignment horizontal="left" vertical="top" wrapText="1"/>
    </xf>
    <xf numFmtId="0" fontId="2" fillId="6" borderId="38" xfId="0" applyFont="1" applyFill="1" applyBorder="1" applyAlignment="1">
      <alignment horizontal="center" vertical="center"/>
    </xf>
    <xf numFmtId="0" fontId="1" fillId="6" borderId="40" xfId="0" applyFont="1" applyFill="1" applyBorder="1"/>
    <xf numFmtId="4" fontId="2" fillId="0" borderId="42" xfId="0" applyNumberFormat="1" applyFont="1" applyBorder="1" applyAlignment="1">
      <alignment horizontal="center" wrapText="1"/>
    </xf>
    <xf numFmtId="164" fontId="2" fillId="0" borderId="37" xfId="0" applyNumberFormat="1" applyFont="1" applyBorder="1" applyAlignment="1">
      <alignment horizontal="right" vertical="center" wrapText="1"/>
    </xf>
    <xf numFmtId="164" fontId="2" fillId="0" borderId="49" xfId="0" applyNumberFormat="1" applyFont="1" applyBorder="1" applyAlignment="1">
      <alignment horizontal="right" vertical="center" wrapText="1"/>
    </xf>
    <xf numFmtId="164" fontId="2" fillId="6" borderId="49" xfId="0" applyNumberFormat="1" applyFont="1" applyFill="1" applyBorder="1" applyAlignment="1">
      <alignment horizontal="right" vertical="center" wrapText="1"/>
    </xf>
    <xf numFmtId="164" fontId="1" fillId="0" borderId="40" xfId="0" applyNumberFormat="1" applyFont="1" applyBorder="1" applyAlignment="1">
      <alignment horizontal="right" vertical="center" wrapText="1"/>
    </xf>
    <xf numFmtId="0" fontId="11" fillId="6" borderId="28" xfId="0" applyFont="1" applyFill="1" applyBorder="1" applyAlignment="1">
      <alignment horizontal="left" vertical="top" wrapText="1"/>
    </xf>
    <xf numFmtId="4" fontId="1" fillId="0" borderId="36" xfId="0" applyNumberFormat="1" applyFont="1" applyBorder="1"/>
    <xf numFmtId="164" fontId="1" fillId="0" borderId="40" xfId="0" applyNumberFormat="1" applyFont="1" applyBorder="1"/>
    <xf numFmtId="164" fontId="13" fillId="2" borderId="39" xfId="0" applyNumberFormat="1" applyFont="1" applyFill="1" applyBorder="1" applyAlignment="1">
      <alignment horizontal="right" wrapText="1"/>
    </xf>
    <xf numFmtId="165" fontId="1" fillId="0" borderId="9" xfId="0" applyNumberFormat="1" applyFont="1" applyBorder="1" applyAlignment="1">
      <alignment horizontal="center" vertical="center" wrapText="1"/>
    </xf>
    <xf numFmtId="0" fontId="9" fillId="0" borderId="0" xfId="0" applyFont="1"/>
    <xf numFmtId="165" fontId="1" fillId="0" borderId="7" xfId="0" applyNumberFormat="1" applyFont="1" applyBorder="1"/>
    <xf numFmtId="165" fontId="17" fillId="6" borderId="28" xfId="0" applyNumberFormat="1" applyFont="1" applyFill="1" applyBorder="1"/>
    <xf numFmtId="165" fontId="1" fillId="0" borderId="12" xfId="0" applyNumberFormat="1" applyFont="1" applyBorder="1"/>
    <xf numFmtId="165" fontId="1" fillId="0" borderId="0" xfId="0" applyNumberFormat="1" applyFont="1" applyBorder="1"/>
    <xf numFmtId="165" fontId="2" fillId="0" borderId="0" xfId="0" applyNumberFormat="1" applyFont="1" applyBorder="1"/>
    <xf numFmtId="0" fontId="2" fillId="0" borderId="5" xfId="0" applyFont="1" applyBorder="1"/>
    <xf numFmtId="164" fontId="1" fillId="0" borderId="18" xfId="0" applyNumberFormat="1" applyFont="1" applyBorder="1" applyAlignment="1"/>
    <xf numFmtId="164" fontId="2" fillId="0" borderId="37" xfId="0" applyNumberFormat="1" applyFont="1" applyBorder="1" applyAlignment="1"/>
    <xf numFmtId="164" fontId="2" fillId="0" borderId="0" xfId="0" applyNumberFormat="1" applyFont="1" applyBorder="1"/>
    <xf numFmtId="0" fontId="2" fillId="0" borderId="15" xfId="0" applyFont="1" applyBorder="1"/>
    <xf numFmtId="164" fontId="1" fillId="0" borderId="14" xfId="0" applyNumberFormat="1" applyFont="1" applyBorder="1" applyAlignment="1"/>
    <xf numFmtId="164" fontId="17" fillId="6" borderId="18" xfId="0" applyNumberFormat="1" applyFont="1" applyFill="1" applyBorder="1" applyAlignment="1"/>
    <xf numFmtId="164" fontId="2" fillId="6" borderId="18" xfId="0" applyNumberFormat="1" applyFont="1" applyFill="1" applyBorder="1" applyAlignment="1"/>
    <xf numFmtId="164" fontId="18" fillId="6" borderId="28" xfId="0" applyNumberFormat="1" applyFont="1" applyFill="1" applyBorder="1" applyAlignment="1"/>
    <xf numFmtId="164" fontId="2" fillId="6" borderId="37" xfId="0" applyNumberFormat="1" applyFont="1" applyFill="1" applyBorder="1" applyAlignment="1"/>
    <xf numFmtId="164" fontId="18" fillId="6" borderId="12" xfId="0" applyNumberFormat="1" applyFont="1" applyFill="1" applyBorder="1" applyAlignment="1"/>
    <xf numFmtId="164" fontId="1" fillId="0" borderId="7" xfId="0" applyNumberFormat="1" applyFont="1" applyBorder="1"/>
    <xf numFmtId="164" fontId="2" fillId="0" borderId="37" xfId="0" applyNumberFormat="1" applyFont="1" applyBorder="1"/>
    <xf numFmtId="164" fontId="17" fillId="0" borderId="18" xfId="0" applyNumberFormat="1" applyFont="1" applyBorder="1"/>
    <xf numFmtId="164" fontId="2" fillId="0" borderId="16" xfId="0" applyNumberFormat="1" applyFont="1" applyBorder="1"/>
    <xf numFmtId="0" fontId="2" fillId="0" borderId="9" xfId="0" applyFont="1" applyBorder="1" applyAlignment="1"/>
    <xf numFmtId="164" fontId="17" fillId="0" borderId="11" xfId="0" applyNumberFormat="1" applyFont="1" applyBorder="1"/>
    <xf numFmtId="165" fontId="2" fillId="0" borderId="0" xfId="0" applyNumberFormat="1" applyFont="1"/>
    <xf numFmtId="165" fontId="2" fillId="0" borderId="0" xfId="0" applyNumberFormat="1" applyFont="1" applyAlignment="1">
      <alignment horizontal="left"/>
    </xf>
    <xf numFmtId="0" fontId="1" fillId="0" borderId="5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164" fontId="2" fillId="5" borderId="0" xfId="0" applyNumberFormat="1" applyFont="1" applyFill="1"/>
    <xf numFmtId="0" fontId="1" fillId="0" borderId="22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4" fontId="2" fillId="0" borderId="19" xfId="0" applyNumberFormat="1" applyFont="1" applyBorder="1" applyAlignment="1">
      <alignment horizontal="center" vertical="center"/>
    </xf>
    <xf numFmtId="0" fontId="3" fillId="0" borderId="8" xfId="0" applyFont="1" applyBorder="1"/>
    <xf numFmtId="0" fontId="3" fillId="0" borderId="7" xfId="0" applyFont="1" applyBorder="1"/>
    <xf numFmtId="0" fontId="1" fillId="0" borderId="0" xfId="0" applyFont="1" applyBorder="1"/>
    <xf numFmtId="164" fontId="2" fillId="0" borderId="0" xfId="0" applyNumberFormat="1" applyFont="1" applyFill="1" applyBorder="1"/>
    <xf numFmtId="164" fontId="2" fillId="0" borderId="0" xfId="0" applyNumberFormat="1" applyFont="1"/>
    <xf numFmtId="0" fontId="2" fillId="0" borderId="7" xfId="0" applyFont="1" applyBorder="1"/>
    <xf numFmtId="164" fontId="1" fillId="0" borderId="7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64" fontId="1" fillId="0" borderId="33" xfId="0" applyNumberFormat="1" applyFont="1" applyBorder="1" applyAlignment="1">
      <alignment horizontal="center"/>
    </xf>
    <xf numFmtId="164" fontId="1" fillId="0" borderId="18" xfId="0" applyNumberFormat="1" applyFont="1" applyBorder="1" applyAlignment="1">
      <alignment horizontal="right"/>
    </xf>
    <xf numFmtId="164" fontId="1" fillId="5" borderId="18" xfId="0" applyNumberFormat="1" applyFont="1" applyFill="1" applyBorder="1" applyAlignment="1">
      <alignment horizontal="center"/>
    </xf>
    <xf numFmtId="164" fontId="1" fillId="0" borderId="19" xfId="0" applyNumberFormat="1" applyFont="1" applyBorder="1" applyAlignment="1">
      <alignment horizontal="center"/>
    </xf>
    <xf numFmtId="164" fontId="1" fillId="5" borderId="35" xfId="0" applyNumberFormat="1" applyFont="1" applyFill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164" fontId="1" fillId="5" borderId="27" xfId="0" applyNumberFormat="1" applyFont="1" applyFill="1" applyBorder="1" applyAlignment="1">
      <alignment horizontal="right"/>
    </xf>
    <xf numFmtId="164" fontId="1" fillId="5" borderId="35" xfId="0" applyNumberFormat="1" applyFont="1" applyFill="1" applyBorder="1" applyAlignment="1">
      <alignment horizontal="right"/>
    </xf>
    <xf numFmtId="164" fontId="1" fillId="0" borderId="28" xfId="0" applyNumberFormat="1" applyFont="1" applyBorder="1" applyAlignment="1">
      <alignment horizontal="right"/>
    </xf>
    <xf numFmtId="164" fontId="1" fillId="5" borderId="28" xfId="0" applyNumberFormat="1" applyFont="1" applyFill="1" applyBorder="1" applyAlignment="1">
      <alignment horizontal="right"/>
    </xf>
    <xf numFmtId="164" fontId="1" fillId="0" borderId="30" xfId="0" applyNumberFormat="1" applyFont="1" applyBorder="1" applyAlignment="1">
      <alignment horizontal="right"/>
    </xf>
    <xf numFmtId="0" fontId="2" fillId="0" borderId="12" xfId="0" applyFont="1" applyBorder="1" applyAlignment="1">
      <alignment wrapText="1"/>
    </xf>
    <xf numFmtId="164" fontId="1" fillId="0" borderId="12" xfId="0" applyNumberFormat="1" applyFont="1" applyBorder="1" applyAlignment="1">
      <alignment horizontal="right"/>
    </xf>
    <xf numFmtId="164" fontId="1" fillId="5" borderId="12" xfId="0" applyNumberFormat="1" applyFont="1" applyFill="1" applyBorder="1" applyAlignment="1">
      <alignment horizontal="right"/>
    </xf>
    <xf numFmtId="164" fontId="1" fillId="5" borderId="3" xfId="0" applyNumberFormat="1" applyFont="1" applyFill="1" applyBorder="1" applyAlignment="1">
      <alignment horizontal="right"/>
    </xf>
    <xf numFmtId="4" fontId="2" fillId="0" borderId="40" xfId="0" applyNumberFormat="1" applyFont="1" applyBorder="1"/>
    <xf numFmtId="0" fontId="2" fillId="0" borderId="40" xfId="0" applyFont="1" applyBorder="1"/>
    <xf numFmtId="164" fontId="1" fillId="6" borderId="40" xfId="0" applyNumberFormat="1" applyFont="1" applyFill="1" applyBorder="1" applyAlignment="1">
      <alignment horizontal="right"/>
    </xf>
    <xf numFmtId="164" fontId="1" fillId="5" borderId="14" xfId="0" applyNumberFormat="1" applyFont="1" applyFill="1" applyBorder="1" applyAlignment="1">
      <alignment horizontal="right"/>
    </xf>
    <xf numFmtId="164" fontId="1" fillId="5" borderId="6" xfId="0" applyNumberFormat="1" applyFont="1" applyFill="1" applyBorder="1" applyAlignment="1">
      <alignment horizontal="right"/>
    </xf>
    <xf numFmtId="0" fontId="2" fillId="0" borderId="2" xfId="0" applyFont="1" applyBorder="1"/>
    <xf numFmtId="164" fontId="1" fillId="0" borderId="7" xfId="0" applyNumberFormat="1" applyFont="1" applyBorder="1" applyAlignment="1">
      <alignment horizontal="right"/>
    </xf>
    <xf numFmtId="164" fontId="1" fillId="5" borderId="7" xfId="0" applyNumberFormat="1" applyFont="1" applyFill="1" applyBorder="1" applyAlignment="1">
      <alignment horizontal="right"/>
    </xf>
    <xf numFmtId="164" fontId="1" fillId="4" borderId="9" xfId="0" applyNumberFormat="1" applyFont="1" applyFill="1" applyBorder="1" applyAlignment="1">
      <alignment horizontal="right"/>
    </xf>
    <xf numFmtId="164" fontId="1" fillId="5" borderId="2" xfId="0" applyNumberFormat="1" applyFont="1" applyFill="1" applyBorder="1" applyAlignment="1">
      <alignment horizontal="right"/>
    </xf>
    <xf numFmtId="164" fontId="1" fillId="4" borderId="7" xfId="0" applyNumberFormat="1" applyFont="1" applyFill="1" applyBorder="1" applyAlignment="1">
      <alignment horizontal="right"/>
    </xf>
    <xf numFmtId="2" fontId="2" fillId="0" borderId="0" xfId="0" applyNumberFormat="1" applyFont="1"/>
    <xf numFmtId="164" fontId="5" fillId="5" borderId="21" xfId="0" applyNumberFormat="1" applyFont="1" applyFill="1" applyBorder="1" applyAlignment="1">
      <alignment horizontal="right" wrapText="1"/>
    </xf>
    <xf numFmtId="164" fontId="1" fillId="5" borderId="50" xfId="0" applyNumberFormat="1" applyFont="1" applyFill="1" applyBorder="1" applyAlignment="1">
      <alignment horizontal="right" wrapText="1"/>
    </xf>
    <xf numFmtId="164" fontId="2" fillId="5" borderId="45" xfId="0" applyNumberFormat="1" applyFont="1" applyFill="1" applyBorder="1" applyAlignment="1">
      <alignment horizontal="right" wrapText="1"/>
    </xf>
    <xf numFmtId="164" fontId="1" fillId="5" borderId="45" xfId="0" applyNumberFormat="1" applyFont="1" applyFill="1" applyBorder="1" applyAlignment="1">
      <alignment horizontal="right" wrapText="1"/>
    </xf>
    <xf numFmtId="164" fontId="12" fillId="5" borderId="45" xfId="0" applyNumberFormat="1" applyFont="1" applyFill="1" applyBorder="1" applyAlignment="1">
      <alignment horizontal="right" wrapText="1"/>
    </xf>
    <xf numFmtId="0" fontId="10" fillId="0" borderId="27" xfId="0" applyFont="1" applyBorder="1" applyAlignment="1">
      <alignment wrapText="1"/>
    </xf>
    <xf numFmtId="164" fontId="13" fillId="5" borderId="39" xfId="0" applyNumberFormat="1" applyFont="1" applyFill="1" applyBorder="1" applyAlignment="1">
      <alignment horizontal="right" wrapText="1"/>
    </xf>
    <xf numFmtId="164" fontId="13" fillId="5" borderId="23" xfId="0" applyNumberFormat="1" applyFont="1" applyFill="1" applyBorder="1" applyAlignment="1">
      <alignment horizontal="right" wrapText="1"/>
    </xf>
    <xf numFmtId="0" fontId="13" fillId="6" borderId="12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6" borderId="28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left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165" fontId="1" fillId="0" borderId="9" xfId="0" applyNumberFormat="1" applyFont="1" applyBorder="1" applyAlignment="1">
      <alignment horizontal="center" vertical="center" wrapText="1"/>
    </xf>
  </cellXfs>
  <cellStyles count="3">
    <cellStyle name="normální" xfId="0" builtinId="0"/>
    <cellStyle name="normální 2" xfId="1"/>
    <cellStyle name="Styl 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234"/>
  <sheetViews>
    <sheetView tabSelected="1" topLeftCell="A141" zoomScaleNormal="100" workbookViewId="0">
      <selection activeCell="F152" sqref="F152"/>
    </sheetView>
  </sheetViews>
  <sheetFormatPr defaultColWidth="8.85546875" defaultRowHeight="12.75"/>
  <cols>
    <col min="1" max="1" width="5.28515625" style="2" customWidth="1"/>
    <col min="2" max="2" width="6.7109375" style="2" customWidth="1"/>
    <col min="3" max="3" width="7.85546875" style="2" customWidth="1"/>
    <col min="4" max="4" width="10.85546875" style="2" customWidth="1"/>
    <col min="5" max="5" width="51.42578125" style="2" customWidth="1"/>
    <col min="6" max="6" width="14" style="2" customWidth="1"/>
    <col min="7" max="7" width="14.7109375" style="2" hidden="1" customWidth="1"/>
    <col min="8" max="12" width="12.7109375" style="2" hidden="1" customWidth="1"/>
    <col min="13" max="13" width="12.5703125" style="2" hidden="1" customWidth="1"/>
    <col min="14" max="14" width="13.140625" style="2" hidden="1" customWidth="1"/>
    <col min="15" max="15" width="12.5703125" style="2" hidden="1" customWidth="1"/>
    <col min="16" max="16" width="12.7109375" style="2" hidden="1" customWidth="1"/>
    <col min="17" max="17" width="12.5703125" style="2" hidden="1" customWidth="1"/>
    <col min="18" max="18" width="13" style="2" hidden="1" customWidth="1"/>
    <col min="19" max="19" width="17" style="2" hidden="1" customWidth="1"/>
    <col min="20" max="20" width="13" style="2" hidden="1" customWidth="1"/>
    <col min="21" max="21" width="17" style="2" hidden="1" customWidth="1"/>
    <col min="22" max="22" width="13" style="2" hidden="1" customWidth="1"/>
    <col min="23" max="23" width="17" style="2" hidden="1" customWidth="1"/>
    <col min="24" max="24" width="13" style="2" hidden="1" customWidth="1"/>
    <col min="25" max="25" width="17" style="2" hidden="1" customWidth="1"/>
    <col min="26" max="26" width="13" style="2" hidden="1" customWidth="1"/>
    <col min="27" max="27" width="17" style="2" customWidth="1"/>
    <col min="28" max="28" width="13" style="2" customWidth="1"/>
    <col min="29" max="29" width="17" style="2" customWidth="1"/>
    <col min="30" max="30" width="13" style="2" customWidth="1"/>
    <col min="31" max="31" width="17" style="2" customWidth="1"/>
    <col min="32" max="32" width="13" style="2" customWidth="1"/>
    <col min="33" max="33" width="17" style="2" customWidth="1"/>
    <col min="34" max="34" width="4" style="2" customWidth="1"/>
    <col min="35" max="39" width="9.140625" style="2" customWidth="1"/>
    <col min="40" max="40" width="8.85546875" style="2" customWidth="1"/>
    <col min="41" max="41" width="9.140625" style="2" customWidth="1"/>
    <col min="42" max="42" width="5.140625" style="2" customWidth="1"/>
    <col min="43" max="43" width="8.42578125" style="2" customWidth="1"/>
    <col min="44" max="52" width="9.140625" style="2" customWidth="1"/>
    <col min="53" max="53" width="8.85546875" style="2" customWidth="1"/>
    <col min="54" max="62" width="9.140625" style="2" customWidth="1"/>
    <col min="63" max="16384" width="8.85546875" style="2"/>
  </cols>
  <sheetData>
    <row r="1" spans="1:33" s="1" customFormat="1" ht="20.25" customHeight="1">
      <c r="A1" s="313" t="s">
        <v>247</v>
      </c>
    </row>
    <row r="2" spans="1:33" s="1" customFormat="1" ht="12.75" customHeight="1" thickBot="1">
      <c r="A2" s="313"/>
    </row>
    <row r="3" spans="1:33" ht="15" customHeight="1" thickBot="1">
      <c r="A3" s="1"/>
      <c r="B3" s="1"/>
      <c r="C3" s="1"/>
      <c r="E3" s="3" t="s">
        <v>0</v>
      </c>
      <c r="F3" s="314">
        <v>38200</v>
      </c>
      <c r="AE3" s="2" t="s">
        <v>276</v>
      </c>
    </row>
    <row r="4" spans="1:33" ht="15" customHeight="1">
      <c r="A4" s="1"/>
      <c r="B4" s="1"/>
      <c r="C4" s="1"/>
      <c r="E4" s="83" t="s">
        <v>88</v>
      </c>
      <c r="F4" s="315">
        <v>22661.9</v>
      </c>
    </row>
    <row r="5" spans="1:33" ht="15" customHeight="1">
      <c r="A5" s="1"/>
      <c r="B5" s="1"/>
      <c r="C5" s="1"/>
      <c r="E5" s="83" t="s">
        <v>111</v>
      </c>
      <c r="F5" s="315">
        <v>18523.400000000001</v>
      </c>
    </row>
    <row r="6" spans="1:33" ht="28.9" customHeight="1">
      <c r="A6" s="1"/>
      <c r="B6" s="1"/>
      <c r="C6" s="1"/>
      <c r="E6" s="83" t="s">
        <v>112</v>
      </c>
      <c r="F6" s="315">
        <v>6286.7</v>
      </c>
    </row>
    <row r="7" spans="1:33" ht="15" customHeight="1">
      <c r="A7" s="1"/>
      <c r="B7" s="1"/>
      <c r="C7" s="1"/>
      <c r="E7" s="83" t="s">
        <v>114</v>
      </c>
      <c r="F7" s="315">
        <v>40000</v>
      </c>
    </row>
    <row r="8" spans="1:33" ht="15" customHeight="1">
      <c r="A8" s="1"/>
      <c r="B8" s="1"/>
      <c r="C8" s="1"/>
      <c r="E8" s="83" t="s">
        <v>151</v>
      </c>
      <c r="F8" s="315">
        <v>10000</v>
      </c>
      <c r="G8" s="2" t="s">
        <v>152</v>
      </c>
    </row>
    <row r="9" spans="1:33" ht="15" customHeight="1">
      <c r="A9" s="1"/>
      <c r="B9" s="1"/>
      <c r="C9" s="1"/>
      <c r="E9" s="83" t="s">
        <v>164</v>
      </c>
      <c r="F9" s="315">
        <v>-14250</v>
      </c>
      <c r="G9" s="2" t="s">
        <v>162</v>
      </c>
    </row>
    <row r="10" spans="1:33" ht="15" customHeight="1">
      <c r="A10" s="1"/>
      <c r="B10" s="1"/>
      <c r="C10" s="1"/>
      <c r="E10" s="83" t="s">
        <v>206</v>
      </c>
      <c r="F10" s="315">
        <v>5000</v>
      </c>
      <c r="G10" s="2" t="s">
        <v>205</v>
      </c>
    </row>
    <row r="11" spans="1:33" ht="15" customHeight="1">
      <c r="A11" s="1"/>
      <c r="B11" s="1"/>
      <c r="C11" s="1"/>
      <c r="E11" s="393" t="s">
        <v>215</v>
      </c>
      <c r="F11" s="315">
        <v>1807.7</v>
      </c>
      <c r="G11" s="2" t="s">
        <v>205</v>
      </c>
    </row>
    <row r="12" spans="1:33" ht="15" customHeight="1">
      <c r="A12" s="1"/>
      <c r="B12" s="1"/>
      <c r="C12" s="1"/>
      <c r="E12" s="393" t="s">
        <v>248</v>
      </c>
      <c r="F12" s="315">
        <v>268</v>
      </c>
    </row>
    <row r="13" spans="1:33" ht="15" customHeight="1">
      <c r="E13" s="4" t="s">
        <v>1</v>
      </c>
      <c r="F13" s="316">
        <f>SUM(F3:F12)</f>
        <v>128497.7</v>
      </c>
    </row>
    <row r="14" spans="1:33" ht="15" customHeight="1">
      <c r="A14" s="218" t="s">
        <v>2</v>
      </c>
      <c r="B14" s="218"/>
      <c r="C14" s="218"/>
      <c r="D14" s="218"/>
      <c r="E14" s="5"/>
      <c r="F14" s="317"/>
      <c r="G14" s="2" t="s">
        <v>163</v>
      </c>
    </row>
    <row r="15" spans="1:33" ht="15" customHeight="1" thickBot="1">
      <c r="E15" s="62"/>
      <c r="F15" s="318"/>
      <c r="I15" s="62"/>
      <c r="K15" s="62"/>
      <c r="M15" s="62"/>
      <c r="O15" s="62"/>
      <c r="Q15" s="62"/>
      <c r="S15" s="62"/>
      <c r="U15" s="62"/>
      <c r="W15" s="62"/>
      <c r="Y15" s="62"/>
      <c r="AA15" s="62"/>
      <c r="AC15" s="62"/>
      <c r="AE15" s="62"/>
      <c r="AG15" s="62"/>
    </row>
    <row r="16" spans="1:33" ht="15" customHeight="1">
      <c r="A16" s="6" t="s">
        <v>3</v>
      </c>
      <c r="B16" s="319"/>
      <c r="C16" s="319"/>
      <c r="D16" s="7"/>
      <c r="E16" s="7"/>
      <c r="F16" s="320">
        <v>38200</v>
      </c>
      <c r="H16" s="8"/>
      <c r="I16" s="5" t="s">
        <v>4</v>
      </c>
      <c r="J16" s="8"/>
      <c r="K16" s="5" t="s">
        <v>4</v>
      </c>
      <c r="L16" s="8"/>
      <c r="M16" s="5" t="s">
        <v>4</v>
      </c>
      <c r="N16" s="8"/>
      <c r="O16" s="5" t="s">
        <v>4</v>
      </c>
      <c r="P16" s="8"/>
      <c r="Q16" s="5" t="s">
        <v>4</v>
      </c>
      <c r="R16" s="8"/>
      <c r="S16" s="5" t="s">
        <v>4</v>
      </c>
      <c r="T16" s="8"/>
      <c r="U16" s="5" t="s">
        <v>4</v>
      </c>
      <c r="V16" s="8"/>
      <c r="W16" s="5" t="s">
        <v>4</v>
      </c>
      <c r="X16" s="8"/>
      <c r="Y16" s="5" t="s">
        <v>4</v>
      </c>
      <c r="Z16" s="8"/>
      <c r="AA16" s="5" t="s">
        <v>4</v>
      </c>
      <c r="AB16" s="8"/>
      <c r="AC16" s="5" t="s">
        <v>4</v>
      </c>
      <c r="AD16" s="8"/>
      <c r="AE16" s="5" t="s">
        <v>4</v>
      </c>
      <c r="AF16" s="8"/>
      <c r="AG16" s="5" t="s">
        <v>4</v>
      </c>
    </row>
    <row r="17" spans="1:33" ht="15" customHeight="1">
      <c r="A17" s="155" t="s">
        <v>5</v>
      </c>
      <c r="B17" s="40"/>
      <c r="C17" s="40"/>
      <c r="D17" s="80"/>
      <c r="E17" s="80" t="s">
        <v>236</v>
      </c>
      <c r="F17" s="321">
        <v>-37950</v>
      </c>
      <c r="H17" s="322"/>
      <c r="I17" s="322"/>
      <c r="J17" s="322"/>
      <c r="K17" s="322"/>
      <c r="L17" s="322"/>
      <c r="M17" s="322"/>
      <c r="N17" s="322"/>
      <c r="O17" s="322"/>
      <c r="P17" s="322"/>
      <c r="Q17" s="322"/>
      <c r="R17" s="322"/>
      <c r="S17" s="322"/>
      <c r="T17" s="322"/>
      <c r="U17" s="322"/>
      <c r="V17" s="322"/>
      <c r="W17" s="322"/>
      <c r="X17" s="322"/>
      <c r="Y17" s="322"/>
      <c r="Z17" s="322"/>
      <c r="AA17" s="322"/>
      <c r="AB17" s="322"/>
      <c r="AC17" s="322"/>
      <c r="AD17" s="322"/>
      <c r="AE17" s="322"/>
      <c r="AF17" s="322"/>
      <c r="AG17" s="322"/>
    </row>
    <row r="18" spans="1:33" ht="15" customHeight="1" thickBot="1">
      <c r="A18" s="9" t="s">
        <v>47</v>
      </c>
      <c r="B18" s="323"/>
      <c r="C18" s="323"/>
      <c r="D18" s="81"/>
      <c r="E18" s="81"/>
      <c r="F18" s="324">
        <f>SUM(F16:F17)</f>
        <v>250</v>
      </c>
    </row>
    <row r="19" spans="1:33" ht="15" customHeight="1" thickBot="1">
      <c r="A19" s="78" t="s">
        <v>32</v>
      </c>
      <c r="B19" s="79"/>
      <c r="C19" s="79"/>
      <c r="D19" s="82"/>
      <c r="E19" s="82" t="s">
        <v>92</v>
      </c>
      <c r="F19" s="325">
        <v>22661.9</v>
      </c>
    </row>
    <row r="20" spans="1:33" ht="15" customHeight="1">
      <c r="A20" s="78" t="s">
        <v>29</v>
      </c>
      <c r="B20" s="79"/>
      <c r="C20" s="79"/>
      <c r="D20" s="82"/>
      <c r="E20" s="82" t="s">
        <v>92</v>
      </c>
      <c r="F20" s="326">
        <v>-22661.9</v>
      </c>
    </row>
    <row r="21" spans="1:33" ht="15" customHeight="1">
      <c r="A21" s="56" t="s">
        <v>93</v>
      </c>
      <c r="B21" s="55"/>
      <c r="C21" s="55"/>
      <c r="D21" s="153"/>
      <c r="E21" s="154"/>
      <c r="F21" s="327">
        <v>18523.400000000001</v>
      </c>
    </row>
    <row r="22" spans="1:33" ht="15" customHeight="1">
      <c r="A22" s="110" t="s">
        <v>94</v>
      </c>
      <c r="B22" s="62"/>
      <c r="C22" s="62"/>
      <c r="D22" s="11"/>
      <c r="E22" s="11"/>
      <c r="F22" s="328">
        <v>-18523.400000000001</v>
      </c>
    </row>
    <row r="23" spans="1:33" ht="15" customHeight="1">
      <c r="A23" s="155" t="s">
        <v>96</v>
      </c>
      <c r="B23" s="40"/>
      <c r="C23" s="40"/>
      <c r="D23" s="80"/>
      <c r="E23" s="80"/>
      <c r="F23" s="329">
        <v>6286.7</v>
      </c>
    </row>
    <row r="24" spans="1:33" ht="15" customHeight="1">
      <c r="A24" s="110" t="s">
        <v>95</v>
      </c>
      <c r="B24" s="62"/>
      <c r="C24" s="62"/>
      <c r="D24" s="11"/>
      <c r="E24" s="158"/>
      <c r="F24" s="328">
        <v>-5110</v>
      </c>
    </row>
    <row r="25" spans="1:33" ht="15" customHeight="1">
      <c r="A25" s="155" t="s">
        <v>115</v>
      </c>
      <c r="B25" s="40"/>
      <c r="C25" s="40"/>
      <c r="D25" s="80"/>
      <c r="E25" s="62"/>
      <c r="F25" s="329">
        <v>40000</v>
      </c>
    </row>
    <row r="26" spans="1:33" ht="15" customHeight="1">
      <c r="A26" s="159" t="s">
        <v>154</v>
      </c>
      <c r="B26" s="160"/>
      <c r="C26" s="160"/>
      <c r="D26" s="161"/>
      <c r="E26" s="162"/>
      <c r="F26" s="329">
        <v>10000</v>
      </c>
    </row>
    <row r="27" spans="1:33" ht="15" customHeight="1" thickBot="1">
      <c r="A27" s="159" t="s">
        <v>116</v>
      </c>
      <c r="B27" s="160"/>
      <c r="C27" s="160"/>
      <c r="D27" s="161"/>
      <c r="E27" s="158" t="s">
        <v>174</v>
      </c>
      <c r="F27" s="328">
        <v>-46650</v>
      </c>
    </row>
    <row r="28" spans="1:33" ht="15" customHeight="1" thickBot="1">
      <c r="A28" s="69" t="s">
        <v>6</v>
      </c>
      <c r="B28" s="61"/>
      <c r="C28" s="61"/>
      <c r="D28" s="163"/>
      <c r="E28" s="163"/>
      <c r="F28" s="330">
        <f>SUM(F18:F27)</f>
        <v>4776.6999999999971</v>
      </c>
      <c r="G28" s="91"/>
      <c r="H28" s="91"/>
      <c r="I28" s="91"/>
    </row>
    <row r="29" spans="1:33" ht="15" customHeight="1">
      <c r="A29" s="78" t="s">
        <v>159</v>
      </c>
      <c r="B29" s="79"/>
      <c r="C29" s="79"/>
      <c r="D29" s="82"/>
      <c r="E29" s="82"/>
      <c r="F29" s="35">
        <v>-950</v>
      </c>
      <c r="G29" s="210"/>
      <c r="H29" s="91"/>
      <c r="I29" s="91"/>
    </row>
    <row r="30" spans="1:33" ht="15" customHeight="1" thickBot="1">
      <c r="A30" s="219" t="s">
        <v>165</v>
      </c>
      <c r="B30" s="62"/>
      <c r="C30" s="62"/>
      <c r="D30" s="11"/>
      <c r="E30" s="11"/>
      <c r="F30" s="331">
        <v>-2350</v>
      </c>
      <c r="G30" s="181" t="s">
        <v>162</v>
      </c>
      <c r="H30" s="91"/>
      <c r="I30" s="91"/>
    </row>
    <row r="31" spans="1:33" ht="15" customHeight="1" thickBot="1">
      <c r="A31" s="69" t="s">
        <v>6</v>
      </c>
      <c r="B31" s="61"/>
      <c r="C31" s="61"/>
      <c r="D31" s="163"/>
      <c r="E31" s="163"/>
      <c r="F31" s="330">
        <f>SUM(F28:F30)</f>
        <v>1476.6999999999971</v>
      </c>
      <c r="G31" s="182"/>
    </row>
    <row r="32" spans="1:33" ht="15" customHeight="1">
      <c r="A32" s="78" t="s">
        <v>202</v>
      </c>
      <c r="B32" s="79"/>
      <c r="C32" s="79"/>
      <c r="D32" s="82"/>
      <c r="E32" s="82"/>
      <c r="F32" s="332">
        <v>5000</v>
      </c>
      <c r="G32" s="2" t="s">
        <v>205</v>
      </c>
    </row>
    <row r="33" spans="1:33" ht="15" customHeight="1" thickBot="1">
      <c r="A33" s="110" t="s">
        <v>213</v>
      </c>
      <c r="B33" s="62"/>
      <c r="C33" s="62"/>
      <c r="D33" s="11"/>
      <c r="E33" s="11"/>
      <c r="F33" s="333">
        <v>-5000</v>
      </c>
      <c r="G33" s="181"/>
    </row>
    <row r="34" spans="1:33" ht="15" customHeight="1" thickBot="1">
      <c r="A34" s="69" t="s">
        <v>6</v>
      </c>
      <c r="B34" s="61"/>
      <c r="C34" s="61"/>
      <c r="D34" s="163"/>
      <c r="E34" s="334"/>
      <c r="F34" s="330">
        <f>SUM(F31:F33)</f>
        <v>1476.6999999999971</v>
      </c>
      <c r="G34" s="181"/>
    </row>
    <row r="35" spans="1:33" ht="15" customHeight="1" thickBot="1">
      <c r="A35" s="78" t="s">
        <v>178</v>
      </c>
      <c r="B35" s="79"/>
      <c r="C35" s="79"/>
      <c r="D35" s="82"/>
      <c r="E35" s="82"/>
      <c r="F35" s="35">
        <v>-900</v>
      </c>
      <c r="G35" s="182"/>
    </row>
    <row r="36" spans="1:33" ht="15" customHeight="1" thickBot="1">
      <c r="A36" s="69" t="s">
        <v>6</v>
      </c>
      <c r="B36" s="61"/>
      <c r="C36" s="61"/>
      <c r="D36" s="163"/>
      <c r="E36" s="334"/>
      <c r="F36" s="330">
        <f>SUM(F34:F35)</f>
        <v>576.69999999999709</v>
      </c>
      <c r="G36" s="181"/>
    </row>
    <row r="37" spans="1:33" ht="15" customHeight="1" thickBot="1">
      <c r="A37" s="78" t="s">
        <v>194</v>
      </c>
      <c r="B37" s="79"/>
      <c r="C37" s="79"/>
      <c r="D37" s="82"/>
      <c r="E37" s="82"/>
      <c r="F37" s="35">
        <v>-435</v>
      </c>
      <c r="G37" s="181"/>
    </row>
    <row r="38" spans="1:33" ht="15" customHeight="1" thickBot="1">
      <c r="A38" s="69" t="s">
        <v>6</v>
      </c>
      <c r="B38" s="61"/>
      <c r="C38" s="61"/>
      <c r="D38" s="163"/>
      <c r="E38" s="334"/>
      <c r="F38" s="330">
        <f>SUM(F36:F37)</f>
        <v>141.69999999999709</v>
      </c>
      <c r="G38" s="181"/>
    </row>
    <row r="39" spans="1:33" ht="15" customHeight="1">
      <c r="A39" s="110" t="s">
        <v>214</v>
      </c>
      <c r="B39" s="62"/>
      <c r="C39" s="62"/>
      <c r="D39" s="11"/>
      <c r="E39" s="11"/>
      <c r="F39" s="335">
        <v>1807.7</v>
      </c>
      <c r="G39" s="2" t="s">
        <v>205</v>
      </c>
    </row>
    <row r="40" spans="1:33" ht="15" customHeight="1" thickBot="1">
      <c r="A40" s="110" t="s">
        <v>213</v>
      </c>
      <c r="B40" s="62"/>
      <c r="C40" s="62"/>
      <c r="D40" s="11"/>
      <c r="E40" s="11"/>
      <c r="F40" s="333">
        <v>-1807.7</v>
      </c>
      <c r="G40" s="181"/>
    </row>
    <row r="41" spans="1:33" ht="15" customHeight="1" thickBot="1">
      <c r="A41" s="69" t="s">
        <v>6</v>
      </c>
      <c r="B41" s="61"/>
      <c r="C41" s="61"/>
      <c r="D41" s="163"/>
      <c r="E41" s="334"/>
      <c r="F41" s="330">
        <f>SUM(F38:F40)</f>
        <v>141.69999999999709</v>
      </c>
      <c r="G41" s="181"/>
    </row>
    <row r="42" spans="1:33" ht="15" customHeight="1" thickBot="1">
      <c r="A42" s="78" t="s">
        <v>231</v>
      </c>
      <c r="B42" s="79"/>
      <c r="C42" s="79"/>
      <c r="D42" s="82"/>
      <c r="E42" s="82"/>
      <c r="F42" s="35">
        <v>0</v>
      </c>
      <c r="G42" s="181"/>
    </row>
    <row r="43" spans="1:33" ht="15" customHeight="1" thickBot="1">
      <c r="A43" s="69" t="s">
        <v>6</v>
      </c>
      <c r="B43" s="61"/>
      <c r="C43" s="61"/>
      <c r="D43" s="163"/>
      <c r="E43" s="334"/>
      <c r="F43" s="330">
        <f>SUM(F41:F42)</f>
        <v>141.69999999999709</v>
      </c>
      <c r="G43" s="181"/>
    </row>
    <row r="44" spans="1:33" ht="15" customHeight="1" thickBot="1">
      <c r="A44" s="78" t="s">
        <v>245</v>
      </c>
      <c r="B44" s="79"/>
      <c r="C44" s="79"/>
      <c r="D44" s="82"/>
      <c r="E44" s="82"/>
      <c r="F44" s="35">
        <v>-141.69999999999999</v>
      </c>
      <c r="G44" s="181"/>
    </row>
    <row r="45" spans="1:33" ht="15" customHeight="1" thickBot="1">
      <c r="A45" s="78" t="s">
        <v>244</v>
      </c>
      <c r="B45" s="79"/>
      <c r="C45" s="79"/>
      <c r="D45" s="82"/>
      <c r="E45" s="82" t="s">
        <v>271</v>
      </c>
      <c r="F45" s="35">
        <v>268</v>
      </c>
      <c r="G45" s="181"/>
    </row>
    <row r="46" spans="1:33" ht="15" customHeight="1" thickBot="1">
      <c r="A46" s="78" t="s">
        <v>246</v>
      </c>
      <c r="B46" s="79"/>
      <c r="C46" s="79"/>
      <c r="D46" s="82"/>
      <c r="E46" s="82"/>
      <c r="F46" s="35">
        <v>-268</v>
      </c>
      <c r="G46" s="181"/>
    </row>
    <row r="47" spans="1:33" ht="15" customHeight="1" thickBot="1">
      <c r="A47" s="69" t="s">
        <v>6</v>
      </c>
      <c r="B47" s="61"/>
      <c r="C47" s="61"/>
      <c r="D47" s="163"/>
      <c r="E47" s="334"/>
      <c r="F47" s="330">
        <f>SUM(F43:F46)</f>
        <v>-2.8990143619012088E-12</v>
      </c>
      <c r="G47" s="181"/>
    </row>
    <row r="48" spans="1:33" ht="12.75" customHeight="1" thickBot="1">
      <c r="A48" s="77"/>
      <c r="B48" s="10"/>
      <c r="C48" s="10"/>
      <c r="D48" s="190"/>
      <c r="E48" s="12"/>
      <c r="F48" s="12"/>
      <c r="G48" s="182"/>
      <c r="H48" s="336"/>
      <c r="I48" s="336"/>
      <c r="J48" s="336"/>
      <c r="K48" s="336"/>
      <c r="L48" s="336"/>
      <c r="M48" s="336"/>
      <c r="N48" s="336"/>
      <c r="O48" s="336"/>
      <c r="P48" s="336"/>
      <c r="Q48" s="336"/>
      <c r="R48" s="337"/>
      <c r="S48" s="336"/>
      <c r="T48" s="337"/>
      <c r="U48" s="336"/>
      <c r="V48" s="337"/>
      <c r="W48" s="336"/>
      <c r="X48" s="337"/>
      <c r="Y48" s="336"/>
      <c r="Z48" s="337"/>
      <c r="AA48" s="336"/>
      <c r="AB48" s="337"/>
      <c r="AC48" s="336"/>
      <c r="AD48" s="337"/>
      <c r="AE48" s="336"/>
      <c r="AF48" s="337" t="s">
        <v>7</v>
      </c>
      <c r="AG48" s="336"/>
    </row>
    <row r="49" spans="1:33" ht="60" customHeight="1" thickBot="1">
      <c r="A49" s="62"/>
      <c r="B49" s="62"/>
      <c r="C49" s="62"/>
      <c r="D49" s="190"/>
      <c r="E49" s="11"/>
      <c r="F49" s="11"/>
      <c r="G49" s="11"/>
      <c r="H49" s="400" t="s">
        <v>108</v>
      </c>
      <c r="I49" s="401"/>
      <c r="J49" s="400" t="s">
        <v>99</v>
      </c>
      <c r="K49" s="401"/>
      <c r="L49" s="400" t="s">
        <v>100</v>
      </c>
      <c r="M49" s="401"/>
      <c r="N49" s="400" t="s">
        <v>117</v>
      </c>
      <c r="O49" s="401"/>
      <c r="P49" s="400" t="s">
        <v>175</v>
      </c>
      <c r="Q49" s="401"/>
      <c r="R49" s="400" t="s">
        <v>164</v>
      </c>
      <c r="S49" s="401"/>
      <c r="T49" s="400" t="s">
        <v>207</v>
      </c>
      <c r="U49" s="401"/>
      <c r="V49" s="400" t="s">
        <v>209</v>
      </c>
      <c r="W49" s="401"/>
      <c r="X49" s="400" t="s">
        <v>210</v>
      </c>
      <c r="Y49" s="401"/>
      <c r="Z49" s="400" t="s">
        <v>211</v>
      </c>
      <c r="AA49" s="401"/>
      <c r="AB49" s="400" t="s">
        <v>225</v>
      </c>
      <c r="AC49" s="401"/>
      <c r="AD49" s="400" t="s">
        <v>232</v>
      </c>
      <c r="AE49" s="401"/>
      <c r="AF49" s="400" t="s">
        <v>243</v>
      </c>
      <c r="AG49" s="401"/>
    </row>
    <row r="50" spans="1:33" ht="84" customHeight="1" thickBot="1">
      <c r="A50" s="13" t="s">
        <v>8</v>
      </c>
      <c r="B50" s="14" t="s">
        <v>9</v>
      </c>
      <c r="C50" s="15" t="s">
        <v>10</v>
      </c>
      <c r="D50" s="191" t="s">
        <v>11</v>
      </c>
      <c r="E50" s="16" t="s">
        <v>12</v>
      </c>
      <c r="F50" s="17" t="s">
        <v>44</v>
      </c>
      <c r="G50" s="312" t="s">
        <v>237</v>
      </c>
      <c r="H50" s="148" t="s">
        <v>238</v>
      </c>
      <c r="I50" s="18" t="s">
        <v>13</v>
      </c>
      <c r="J50" s="148" t="s">
        <v>239</v>
      </c>
      <c r="K50" s="18" t="s">
        <v>13</v>
      </c>
      <c r="L50" s="156" t="s">
        <v>98</v>
      </c>
      <c r="M50" s="18" t="s">
        <v>13</v>
      </c>
      <c r="N50" s="156" t="s">
        <v>98</v>
      </c>
      <c r="O50" s="18" t="s">
        <v>13</v>
      </c>
      <c r="P50" s="156" t="s">
        <v>183</v>
      </c>
      <c r="Q50" s="18" t="s">
        <v>13</v>
      </c>
      <c r="R50" s="156" t="s">
        <v>171</v>
      </c>
      <c r="S50" s="18" t="s">
        <v>13</v>
      </c>
      <c r="T50" s="156" t="s">
        <v>201</v>
      </c>
      <c r="U50" s="18" t="s">
        <v>13</v>
      </c>
      <c r="V50" s="156" t="s">
        <v>182</v>
      </c>
      <c r="W50" s="18" t="s">
        <v>13</v>
      </c>
      <c r="X50" s="156" t="s">
        <v>193</v>
      </c>
      <c r="Y50" s="18" t="s">
        <v>13</v>
      </c>
      <c r="Z50" s="156" t="s">
        <v>212</v>
      </c>
      <c r="AA50" s="18" t="s">
        <v>13</v>
      </c>
      <c r="AB50" s="156" t="s">
        <v>272</v>
      </c>
      <c r="AC50" s="18" t="s">
        <v>13</v>
      </c>
      <c r="AD50" s="156" t="s">
        <v>273</v>
      </c>
      <c r="AE50" s="18" t="s">
        <v>13</v>
      </c>
      <c r="AF50" s="156" t="s">
        <v>273</v>
      </c>
      <c r="AG50" s="18" t="s">
        <v>13</v>
      </c>
    </row>
    <row r="51" spans="1:33" ht="27" customHeight="1">
      <c r="A51" s="49">
        <v>1</v>
      </c>
      <c r="B51" s="49">
        <v>3121</v>
      </c>
      <c r="C51" s="50"/>
      <c r="D51" s="116"/>
      <c r="E51" s="117" t="s">
        <v>118</v>
      </c>
      <c r="F51" s="51"/>
      <c r="G51" s="220"/>
      <c r="H51" s="66"/>
      <c r="I51" s="65"/>
      <c r="J51" s="66"/>
      <c r="K51" s="65"/>
      <c r="L51" s="66"/>
      <c r="M51" s="65"/>
      <c r="N51" s="66"/>
      <c r="O51" s="65"/>
      <c r="P51" s="66"/>
      <c r="Q51" s="65"/>
      <c r="R51" s="66"/>
      <c r="S51" s="65"/>
      <c r="T51" s="66"/>
      <c r="U51" s="65"/>
      <c r="V51" s="66"/>
      <c r="W51" s="65"/>
      <c r="X51" s="66"/>
      <c r="Y51" s="65"/>
      <c r="Z51" s="66"/>
      <c r="AA51" s="65"/>
      <c r="AB51" s="66"/>
      <c r="AC51" s="65"/>
      <c r="AD51" s="66"/>
      <c r="AE51" s="65"/>
      <c r="AF51" s="66"/>
      <c r="AG51" s="65"/>
    </row>
    <row r="52" spans="1:33" ht="15.75" customHeight="1">
      <c r="A52" s="52"/>
      <c r="B52" s="52"/>
      <c r="C52" s="213">
        <v>5169</v>
      </c>
      <c r="D52" s="212" t="s">
        <v>138</v>
      </c>
      <c r="E52" s="150" t="s">
        <v>119</v>
      </c>
      <c r="F52" s="57"/>
      <c r="G52" s="221"/>
      <c r="H52" s="101"/>
      <c r="I52" s="205"/>
      <c r="J52" s="101"/>
      <c r="K52" s="205"/>
      <c r="L52" s="101"/>
      <c r="M52" s="205"/>
      <c r="N52" s="101"/>
      <c r="O52" s="205"/>
      <c r="P52" s="67">
        <v>120</v>
      </c>
      <c r="Q52" s="222">
        <f>O52+P52</f>
        <v>120</v>
      </c>
      <c r="R52" s="101"/>
      <c r="S52" s="222">
        <f>Q52+R52</f>
        <v>120</v>
      </c>
      <c r="T52" s="101"/>
      <c r="U52" s="222">
        <f>S52+T52</f>
        <v>120</v>
      </c>
      <c r="V52" s="101"/>
      <c r="W52" s="222">
        <f>U52+V52</f>
        <v>120</v>
      </c>
      <c r="X52" s="67">
        <v>26</v>
      </c>
      <c r="Y52" s="271">
        <f>W52+X52</f>
        <v>146</v>
      </c>
      <c r="Z52" s="67"/>
      <c r="AA52" s="271">
        <f>Y52+Z52</f>
        <v>146</v>
      </c>
      <c r="AB52" s="67"/>
      <c r="AC52" s="271">
        <f>AA52+AB52</f>
        <v>146</v>
      </c>
      <c r="AD52" s="67"/>
      <c r="AE52" s="271">
        <f>AC52+AD52</f>
        <v>146</v>
      </c>
      <c r="AF52" s="67"/>
      <c r="AG52" s="271">
        <f>AE52+AF52</f>
        <v>146</v>
      </c>
    </row>
    <row r="53" spans="1:33" ht="14.25" customHeight="1">
      <c r="A53" s="52"/>
      <c r="B53" s="53"/>
      <c r="C53" s="24">
        <v>5171</v>
      </c>
      <c r="D53" s="125" t="s">
        <v>138</v>
      </c>
      <c r="E53" s="121" t="s">
        <v>119</v>
      </c>
      <c r="F53" s="57"/>
      <c r="G53" s="223"/>
      <c r="H53" s="67"/>
      <c r="I53" s="224"/>
      <c r="J53" s="67"/>
      <c r="K53" s="224"/>
      <c r="L53" s="67"/>
      <c r="M53" s="224"/>
      <c r="N53" s="67">
        <v>6500</v>
      </c>
      <c r="O53" s="224">
        <f>M53+N53</f>
        <v>6500</v>
      </c>
      <c r="P53" s="67">
        <v>-120</v>
      </c>
      <c r="Q53" s="224">
        <f>O53+P53</f>
        <v>6380</v>
      </c>
      <c r="R53" s="67"/>
      <c r="S53" s="224">
        <f>Q53+R53</f>
        <v>6380</v>
      </c>
      <c r="T53" s="67"/>
      <c r="U53" s="222">
        <f>S53+T53</f>
        <v>6380</v>
      </c>
      <c r="V53" s="67"/>
      <c r="W53" s="222">
        <f>U53+V53</f>
        <v>6380</v>
      </c>
      <c r="X53" s="67">
        <v>-26</v>
      </c>
      <c r="Y53" s="244">
        <f>W53+X53</f>
        <v>6354</v>
      </c>
      <c r="Z53" s="67"/>
      <c r="AA53" s="244">
        <f>Y53+Z53</f>
        <v>6354</v>
      </c>
      <c r="AB53" s="67"/>
      <c r="AC53" s="244">
        <f>AA53+AB53</f>
        <v>6354</v>
      </c>
      <c r="AD53" s="67">
        <v>-268.3</v>
      </c>
      <c r="AE53" s="244">
        <f>AC53+AD53</f>
        <v>6085.7</v>
      </c>
      <c r="AF53" s="67"/>
      <c r="AG53" s="244">
        <f>AE53+AF53</f>
        <v>6085.7</v>
      </c>
    </row>
    <row r="54" spans="1:33" ht="14.25" customHeight="1">
      <c r="A54" s="135"/>
      <c r="B54" s="136"/>
      <c r="C54" s="88">
        <v>5169</v>
      </c>
      <c r="D54" s="125"/>
      <c r="E54" s="211" t="s">
        <v>274</v>
      </c>
      <c r="F54" s="41"/>
      <c r="G54" s="42"/>
      <c r="H54" s="138"/>
      <c r="I54" s="224"/>
      <c r="J54" s="138"/>
      <c r="K54" s="224"/>
      <c r="L54" s="138"/>
      <c r="M54" s="224"/>
      <c r="N54" s="138"/>
      <c r="O54" s="224"/>
      <c r="P54" s="166">
        <v>120</v>
      </c>
      <c r="Q54" s="225">
        <f>O54+P54</f>
        <v>120</v>
      </c>
      <c r="R54" s="138"/>
      <c r="S54" s="225">
        <f>Q54+R54</f>
        <v>120</v>
      </c>
      <c r="T54" s="138"/>
      <c r="U54" s="225">
        <f>S54+T54</f>
        <v>120</v>
      </c>
      <c r="V54" s="138"/>
      <c r="W54" s="225">
        <f>U54+V54</f>
        <v>120</v>
      </c>
      <c r="X54" s="138">
        <f>X52</f>
        <v>26</v>
      </c>
      <c r="Y54" s="246">
        <f>W54+X54</f>
        <v>146</v>
      </c>
      <c r="Z54" s="138"/>
      <c r="AA54" s="246">
        <f>Y54+Z54</f>
        <v>146</v>
      </c>
      <c r="AB54" s="138"/>
      <c r="AC54" s="246">
        <f>AA54+AB54</f>
        <v>146</v>
      </c>
      <c r="AD54" s="138"/>
      <c r="AE54" s="246">
        <f>AC54+AD54</f>
        <v>146</v>
      </c>
      <c r="AF54" s="138"/>
      <c r="AG54" s="246">
        <f>AE54+AF54</f>
        <v>146</v>
      </c>
    </row>
    <row r="55" spans="1:33" ht="13.5" customHeight="1" thickBot="1">
      <c r="A55" s="44"/>
      <c r="B55" s="45"/>
      <c r="C55" s="31">
        <v>5171</v>
      </c>
      <c r="D55" s="197"/>
      <c r="E55" s="189" t="s">
        <v>149</v>
      </c>
      <c r="F55" s="206"/>
      <c r="G55" s="226"/>
      <c r="H55" s="48"/>
      <c r="I55" s="225"/>
      <c r="J55" s="48"/>
      <c r="K55" s="225"/>
      <c r="L55" s="48"/>
      <c r="M55" s="225"/>
      <c r="N55" s="48">
        <v>6500</v>
      </c>
      <c r="O55" s="227">
        <f>M55+N55</f>
        <v>6500</v>
      </c>
      <c r="P55" s="48">
        <v>-120</v>
      </c>
      <c r="Q55" s="227">
        <f>O55+P55</f>
        <v>6380</v>
      </c>
      <c r="R55" s="48"/>
      <c r="S55" s="227">
        <f>Q55+R55</f>
        <v>6380</v>
      </c>
      <c r="T55" s="48"/>
      <c r="U55" s="227">
        <f>S55+T55</f>
        <v>6380</v>
      </c>
      <c r="V55" s="48"/>
      <c r="W55" s="227">
        <f>U55+V55</f>
        <v>6380</v>
      </c>
      <c r="X55" s="48">
        <f>X53</f>
        <v>-26</v>
      </c>
      <c r="Y55" s="272">
        <f>W55+X55</f>
        <v>6354</v>
      </c>
      <c r="Z55" s="48"/>
      <c r="AA55" s="272">
        <f>Y55+Z55</f>
        <v>6354</v>
      </c>
      <c r="AB55" s="48"/>
      <c r="AC55" s="272">
        <f>AA55+AB55</f>
        <v>6354</v>
      </c>
      <c r="AD55" s="48">
        <v>-268.3</v>
      </c>
      <c r="AE55" s="272">
        <f>AC55+AD55</f>
        <v>6085.7</v>
      </c>
      <c r="AF55" s="48"/>
      <c r="AG55" s="272">
        <f>AE55+AF55</f>
        <v>6085.7</v>
      </c>
    </row>
    <row r="56" spans="1:33" ht="16.899999999999999" customHeight="1">
      <c r="A56" s="19">
        <v>3</v>
      </c>
      <c r="B56" s="20">
        <v>3121</v>
      </c>
      <c r="C56" s="28"/>
      <c r="D56" s="193"/>
      <c r="E56" s="74" t="s">
        <v>260</v>
      </c>
      <c r="F56" s="137"/>
      <c r="G56" s="177"/>
      <c r="H56" s="166"/>
      <c r="I56" s="228"/>
      <c r="J56" s="166"/>
      <c r="K56" s="228"/>
      <c r="L56" s="166"/>
      <c r="M56" s="228"/>
      <c r="N56" s="166"/>
      <c r="O56" s="228"/>
      <c r="P56" s="166"/>
      <c r="Q56" s="228"/>
      <c r="R56" s="166"/>
      <c r="S56" s="228"/>
      <c r="T56" s="166"/>
      <c r="U56" s="228"/>
      <c r="V56" s="166"/>
      <c r="W56" s="228"/>
      <c r="X56" s="166"/>
      <c r="Y56" s="273"/>
      <c r="Z56" s="166"/>
      <c r="AA56" s="273"/>
      <c r="AB56" s="166"/>
      <c r="AC56" s="273"/>
      <c r="AD56" s="166"/>
      <c r="AE56" s="273"/>
      <c r="AF56" s="166"/>
      <c r="AG56" s="273"/>
    </row>
    <row r="57" spans="1:33" ht="13.5" customHeight="1">
      <c r="A57" s="22"/>
      <c r="B57" s="23"/>
      <c r="C57" s="24">
        <v>5331</v>
      </c>
      <c r="D57" s="215" t="s">
        <v>259</v>
      </c>
      <c r="E57" s="216" t="s">
        <v>264</v>
      </c>
      <c r="F57" s="41"/>
      <c r="G57" s="178"/>
      <c r="H57" s="139"/>
      <c r="I57" s="225"/>
      <c r="J57" s="139"/>
      <c r="K57" s="225"/>
      <c r="L57" s="139"/>
      <c r="M57" s="225"/>
      <c r="N57" s="139">
        <v>0</v>
      </c>
      <c r="O57" s="225">
        <v>0</v>
      </c>
      <c r="P57" s="43">
        <v>200</v>
      </c>
      <c r="Q57" s="224">
        <f>O57+P57</f>
        <v>200</v>
      </c>
      <c r="R57" s="139"/>
      <c r="S57" s="224">
        <f>Q57+R57</f>
        <v>200</v>
      </c>
      <c r="T57" s="139"/>
      <c r="U57" s="222">
        <f>S57+T57</f>
        <v>200</v>
      </c>
      <c r="V57" s="139"/>
      <c r="W57" s="222">
        <f>U57+V57</f>
        <v>200</v>
      </c>
      <c r="X57" s="139"/>
      <c r="Y57" s="244">
        <f>W57+X57</f>
        <v>200</v>
      </c>
      <c r="Z57" s="139"/>
      <c r="AA57" s="244"/>
      <c r="AB57" s="139"/>
      <c r="AC57" s="244"/>
      <c r="AD57" s="43">
        <v>400</v>
      </c>
      <c r="AE57" s="244">
        <f>AC57+AD57</f>
        <v>400</v>
      </c>
      <c r="AF57" s="139"/>
      <c r="AG57" s="244">
        <f>AE57+AF57</f>
        <v>400</v>
      </c>
    </row>
    <row r="58" spans="1:33" ht="13.5" customHeight="1" thickBot="1">
      <c r="A58" s="25"/>
      <c r="B58" s="26"/>
      <c r="C58" s="27">
        <v>5331</v>
      </c>
      <c r="D58" s="194"/>
      <c r="E58" s="217" t="s">
        <v>31</v>
      </c>
      <c r="F58" s="46"/>
      <c r="G58" s="47"/>
      <c r="H58" s="48"/>
      <c r="I58" s="227"/>
      <c r="J58" s="48"/>
      <c r="K58" s="227"/>
      <c r="L58" s="48"/>
      <c r="M58" s="227"/>
      <c r="N58" s="48">
        <v>0</v>
      </c>
      <c r="O58" s="227">
        <v>0</v>
      </c>
      <c r="P58" s="48">
        <v>200</v>
      </c>
      <c r="Q58" s="227">
        <f>O58+P58</f>
        <v>200</v>
      </c>
      <c r="R58" s="48"/>
      <c r="S58" s="227">
        <f>Q58+R58</f>
        <v>200</v>
      </c>
      <c r="T58" s="48"/>
      <c r="U58" s="225">
        <f>S58+T58</f>
        <v>200</v>
      </c>
      <c r="V58" s="48"/>
      <c r="W58" s="225">
        <f>U58+V58</f>
        <v>200</v>
      </c>
      <c r="X58" s="48"/>
      <c r="Y58" s="272">
        <f>W58+X58</f>
        <v>200</v>
      </c>
      <c r="Z58" s="48"/>
      <c r="AA58" s="272"/>
      <c r="AB58" s="48"/>
      <c r="AC58" s="272"/>
      <c r="AD58" s="48">
        <v>400</v>
      </c>
      <c r="AE58" s="246">
        <f>AC58+AD58</f>
        <v>400</v>
      </c>
      <c r="AF58" s="48"/>
      <c r="AG58" s="272">
        <f>AE58+AF58</f>
        <v>400</v>
      </c>
    </row>
    <row r="59" spans="1:33" ht="28.5" customHeight="1">
      <c r="A59" s="19">
        <v>5</v>
      </c>
      <c r="B59" s="20">
        <v>3122</v>
      </c>
      <c r="C59" s="28"/>
      <c r="D59" s="193"/>
      <c r="E59" s="74" t="s">
        <v>172</v>
      </c>
      <c r="F59" s="137"/>
      <c r="G59" s="177"/>
      <c r="H59" s="166"/>
      <c r="I59" s="228"/>
      <c r="J59" s="166"/>
      <c r="K59" s="228"/>
      <c r="L59" s="166"/>
      <c r="M59" s="228"/>
      <c r="N59" s="166"/>
      <c r="O59" s="228"/>
      <c r="P59" s="166"/>
      <c r="Q59" s="228"/>
      <c r="R59" s="166"/>
      <c r="S59" s="228"/>
      <c r="T59" s="166"/>
      <c r="U59" s="228"/>
      <c r="V59" s="166"/>
      <c r="W59" s="228"/>
      <c r="X59" s="166"/>
      <c r="Y59" s="273"/>
      <c r="Z59" s="166"/>
      <c r="AA59" s="273"/>
      <c r="AB59" s="166"/>
      <c r="AC59" s="273"/>
      <c r="AD59" s="166"/>
      <c r="AE59" s="273"/>
      <c r="AF59" s="166"/>
      <c r="AG59" s="273"/>
    </row>
    <row r="60" spans="1:33" ht="13.5" customHeight="1">
      <c r="A60" s="22"/>
      <c r="B60" s="23"/>
      <c r="C60" s="24">
        <v>5331</v>
      </c>
      <c r="D60" s="215" t="s">
        <v>144</v>
      </c>
      <c r="E60" s="216" t="s">
        <v>173</v>
      </c>
      <c r="F60" s="41"/>
      <c r="G60" s="178"/>
      <c r="H60" s="139"/>
      <c r="I60" s="225"/>
      <c r="J60" s="139"/>
      <c r="K60" s="225"/>
      <c r="L60" s="139"/>
      <c r="M60" s="225"/>
      <c r="N60" s="139">
        <v>0</v>
      </c>
      <c r="O60" s="225">
        <v>0</v>
      </c>
      <c r="P60" s="43">
        <v>200</v>
      </c>
      <c r="Q60" s="224">
        <f>O60+P60</f>
        <v>200</v>
      </c>
      <c r="R60" s="139"/>
      <c r="S60" s="224">
        <f>Q60+R60</f>
        <v>200</v>
      </c>
      <c r="T60" s="139"/>
      <c r="U60" s="222">
        <f>S60+T60</f>
        <v>200</v>
      </c>
      <c r="V60" s="139"/>
      <c r="W60" s="222">
        <f>U60+V60</f>
        <v>200</v>
      </c>
      <c r="X60" s="139"/>
      <c r="Y60" s="244">
        <f>W60+X60</f>
        <v>200</v>
      </c>
      <c r="Z60" s="139"/>
      <c r="AA60" s="244">
        <f>Y60+Z60</f>
        <v>200</v>
      </c>
      <c r="AB60" s="139"/>
      <c r="AC60" s="244">
        <f>AA60+AB60</f>
        <v>200</v>
      </c>
      <c r="AD60" s="139"/>
      <c r="AE60" s="244">
        <f>AC60+AD60</f>
        <v>200</v>
      </c>
      <c r="AF60" s="139"/>
      <c r="AG60" s="244">
        <f>AE60+AF60</f>
        <v>200</v>
      </c>
    </row>
    <row r="61" spans="1:33" ht="13.5" customHeight="1" thickBot="1">
      <c r="A61" s="25"/>
      <c r="B61" s="26"/>
      <c r="C61" s="27">
        <v>5331</v>
      </c>
      <c r="D61" s="194"/>
      <c r="E61" s="217" t="s">
        <v>31</v>
      </c>
      <c r="F61" s="46"/>
      <c r="G61" s="47"/>
      <c r="H61" s="48"/>
      <c r="I61" s="227"/>
      <c r="J61" s="48"/>
      <c r="K61" s="227"/>
      <c r="L61" s="48"/>
      <c r="M61" s="227"/>
      <c r="N61" s="48">
        <v>0</v>
      </c>
      <c r="O61" s="227">
        <v>0</v>
      </c>
      <c r="P61" s="48">
        <v>200</v>
      </c>
      <c r="Q61" s="227">
        <f>O61+P61</f>
        <v>200</v>
      </c>
      <c r="R61" s="48"/>
      <c r="S61" s="227">
        <f>Q61+R61</f>
        <v>200</v>
      </c>
      <c r="T61" s="48"/>
      <c r="U61" s="225">
        <f>S61+T61</f>
        <v>200</v>
      </c>
      <c r="V61" s="48"/>
      <c r="W61" s="225">
        <f>U61+V61</f>
        <v>200</v>
      </c>
      <c r="X61" s="48"/>
      <c r="Y61" s="272">
        <f>W61+X61</f>
        <v>200</v>
      </c>
      <c r="Z61" s="48"/>
      <c r="AA61" s="272">
        <f>Y61+Z61</f>
        <v>200</v>
      </c>
      <c r="AB61" s="48"/>
      <c r="AC61" s="272">
        <f>AA61+AB61</f>
        <v>200</v>
      </c>
      <c r="AD61" s="48"/>
      <c r="AE61" s="272">
        <f>AC61+AD61</f>
        <v>200</v>
      </c>
      <c r="AF61" s="48"/>
      <c r="AG61" s="272">
        <f>AE61+AF61</f>
        <v>200</v>
      </c>
    </row>
    <row r="62" spans="1:33" ht="27" customHeight="1">
      <c r="A62" s="19">
        <v>7</v>
      </c>
      <c r="B62" s="20">
        <v>3122</v>
      </c>
      <c r="C62" s="21"/>
      <c r="D62" s="193"/>
      <c r="E62" s="92" t="s">
        <v>62</v>
      </c>
      <c r="F62" s="338"/>
      <c r="G62" s="229"/>
      <c r="H62" s="230"/>
      <c r="I62" s="231"/>
      <c r="J62" s="230"/>
      <c r="K62" s="231"/>
      <c r="L62" s="230"/>
      <c r="M62" s="231"/>
      <c r="N62" s="230"/>
      <c r="O62" s="231"/>
      <c r="P62" s="230"/>
      <c r="Q62" s="231"/>
      <c r="R62" s="230"/>
      <c r="S62" s="231"/>
      <c r="T62" s="230"/>
      <c r="U62" s="231"/>
      <c r="V62" s="230"/>
      <c r="W62" s="231"/>
      <c r="X62" s="230"/>
      <c r="Y62" s="274"/>
      <c r="Z62" s="230"/>
      <c r="AA62" s="274"/>
      <c r="AB62" s="230"/>
      <c r="AC62" s="274"/>
      <c r="AD62" s="230"/>
      <c r="AE62" s="274"/>
      <c r="AF62" s="230"/>
      <c r="AG62" s="274"/>
    </row>
    <row r="63" spans="1:33" ht="12.75" customHeight="1">
      <c r="A63" s="396"/>
      <c r="B63" s="93"/>
      <c r="C63" s="24">
        <v>5331</v>
      </c>
      <c r="D63" s="94" t="s">
        <v>63</v>
      </c>
      <c r="E63" s="72" t="s">
        <v>64</v>
      </c>
      <c r="F63" s="339"/>
      <c r="G63" s="232"/>
      <c r="H63" s="64"/>
      <c r="I63" s="224"/>
      <c r="J63" s="99">
        <v>9824.2000000000007</v>
      </c>
      <c r="K63" s="224">
        <f>I63+J63</f>
        <v>9824.2000000000007</v>
      </c>
      <c r="L63" s="99"/>
      <c r="M63" s="224">
        <f>K63+L63</f>
        <v>9824.2000000000007</v>
      </c>
      <c r="N63" s="99"/>
      <c r="O63" s="224">
        <f>M63+N63</f>
        <v>9824.2000000000007</v>
      </c>
      <c r="P63" s="99"/>
      <c r="Q63" s="224">
        <f>O63+P63</f>
        <v>9824.2000000000007</v>
      </c>
      <c r="R63" s="99"/>
      <c r="S63" s="224">
        <f>Q63+R63</f>
        <v>9824.2000000000007</v>
      </c>
      <c r="T63" s="99"/>
      <c r="U63" s="222">
        <f>S63+T63</f>
        <v>9824.2000000000007</v>
      </c>
      <c r="V63" s="99"/>
      <c r="W63" s="222">
        <f>U63+V63</f>
        <v>9824.2000000000007</v>
      </c>
      <c r="X63" s="99"/>
      <c r="Y63" s="244">
        <f>W63+X63</f>
        <v>9824.2000000000007</v>
      </c>
      <c r="Z63" s="99"/>
      <c r="AA63" s="244">
        <f>Y63+Z63</f>
        <v>9824.2000000000007</v>
      </c>
      <c r="AB63" s="99"/>
      <c r="AC63" s="244">
        <f>AA63+AB63</f>
        <v>9824.2000000000007</v>
      </c>
      <c r="AD63" s="99">
        <v>544.29999999999995</v>
      </c>
      <c r="AE63" s="244">
        <f>AC63+AD63</f>
        <v>10368.5</v>
      </c>
      <c r="AF63" s="99"/>
      <c r="AG63" s="244">
        <f>AE63+AF63</f>
        <v>10368.5</v>
      </c>
    </row>
    <row r="64" spans="1:33" ht="12.75" customHeight="1">
      <c r="A64" s="396"/>
      <c r="B64" s="93"/>
      <c r="C64" s="24">
        <v>6351</v>
      </c>
      <c r="D64" s="94" t="s">
        <v>63</v>
      </c>
      <c r="E64" s="72" t="s">
        <v>64</v>
      </c>
      <c r="F64" s="339"/>
      <c r="G64" s="232"/>
      <c r="H64" s="64"/>
      <c r="I64" s="224"/>
      <c r="J64" s="146">
        <v>1500</v>
      </c>
      <c r="K64" s="224">
        <f>I64+J64</f>
        <v>1500</v>
      </c>
      <c r="L64" s="111"/>
      <c r="M64" s="224">
        <f>K64+L64</f>
        <v>1500</v>
      </c>
      <c r="N64" s="111"/>
      <c r="O64" s="224">
        <f>M64+N64</f>
        <v>1500</v>
      </c>
      <c r="P64" s="111"/>
      <c r="Q64" s="224">
        <f>O64+P64</f>
        <v>1500</v>
      </c>
      <c r="R64" s="111"/>
      <c r="S64" s="224">
        <f>Q64+R64</f>
        <v>1500</v>
      </c>
      <c r="T64" s="111"/>
      <c r="U64" s="222">
        <f>S64+T64</f>
        <v>1500</v>
      </c>
      <c r="V64" s="111"/>
      <c r="W64" s="222">
        <f>U64+V64</f>
        <v>1500</v>
      </c>
      <c r="X64" s="111"/>
      <c r="Y64" s="244">
        <f>W64+X64</f>
        <v>1500</v>
      </c>
      <c r="Z64" s="111"/>
      <c r="AA64" s="244">
        <f>Y64+Z64</f>
        <v>1500</v>
      </c>
      <c r="AB64" s="111"/>
      <c r="AC64" s="244">
        <f>AA64+AB64</f>
        <v>1500</v>
      </c>
      <c r="AD64" s="64">
        <v>-544.29999999999995</v>
      </c>
      <c r="AE64" s="244">
        <f>AC64+AD64</f>
        <v>955.7</v>
      </c>
      <c r="AF64" s="111"/>
      <c r="AG64" s="244">
        <f>AE64+AF64</f>
        <v>955.7</v>
      </c>
    </row>
    <row r="65" spans="1:33" ht="12.75" customHeight="1">
      <c r="A65" s="106"/>
      <c r="B65" s="107"/>
      <c r="C65" s="109">
        <v>5331</v>
      </c>
      <c r="D65" s="108"/>
      <c r="E65" s="89" t="s">
        <v>31</v>
      </c>
      <c r="F65" s="340"/>
      <c r="G65" s="232"/>
      <c r="H65" s="64"/>
      <c r="I65" s="224"/>
      <c r="J65" s="147">
        <v>9824.2000000000007</v>
      </c>
      <c r="K65" s="225">
        <f>I65+J65</f>
        <v>9824.2000000000007</v>
      </c>
      <c r="L65" s="147"/>
      <c r="M65" s="225">
        <f>K65+L65</f>
        <v>9824.2000000000007</v>
      </c>
      <c r="N65" s="147"/>
      <c r="O65" s="225">
        <f>M65+N65</f>
        <v>9824.2000000000007</v>
      </c>
      <c r="P65" s="147"/>
      <c r="Q65" s="225">
        <f>O65+P65</f>
        <v>9824.2000000000007</v>
      </c>
      <c r="R65" s="147"/>
      <c r="S65" s="225">
        <f>Q65+R65</f>
        <v>9824.2000000000007</v>
      </c>
      <c r="T65" s="147"/>
      <c r="U65" s="225">
        <f>S65+T65</f>
        <v>9824.2000000000007</v>
      </c>
      <c r="V65" s="147"/>
      <c r="W65" s="225">
        <f>U65+V65</f>
        <v>9824.2000000000007</v>
      </c>
      <c r="X65" s="147"/>
      <c r="Y65" s="246">
        <f>W65+X65</f>
        <v>9824.2000000000007</v>
      </c>
      <c r="Z65" s="147"/>
      <c r="AA65" s="246">
        <f>Y65+Z65</f>
        <v>9824.2000000000007</v>
      </c>
      <c r="AB65" s="147"/>
      <c r="AC65" s="246">
        <f>AA65+AB65</f>
        <v>9824.2000000000007</v>
      </c>
      <c r="AD65" s="147">
        <v>544.29999999999995</v>
      </c>
      <c r="AE65" s="246">
        <f>AC65+AD65</f>
        <v>10368.5</v>
      </c>
      <c r="AF65" s="147"/>
      <c r="AG65" s="246">
        <f>AE65+AF65</f>
        <v>10368.5</v>
      </c>
    </row>
    <row r="66" spans="1:33" ht="12.75" customHeight="1" thickBot="1">
      <c r="A66" s="25"/>
      <c r="B66" s="26"/>
      <c r="C66" s="27">
        <v>6351</v>
      </c>
      <c r="D66" s="194"/>
      <c r="E66" s="73" t="s">
        <v>15</v>
      </c>
      <c r="F66" s="341"/>
      <c r="G66" s="233"/>
      <c r="H66" s="90"/>
      <c r="I66" s="225"/>
      <c r="J66" s="90">
        <v>1500</v>
      </c>
      <c r="K66" s="225">
        <f>I66+J66</f>
        <v>1500</v>
      </c>
      <c r="L66" s="90"/>
      <c r="M66" s="225">
        <f>K66+L66</f>
        <v>1500</v>
      </c>
      <c r="N66" s="90"/>
      <c r="O66" s="225">
        <f>M66+N66</f>
        <v>1500</v>
      </c>
      <c r="P66" s="90"/>
      <c r="Q66" s="225">
        <f>O66+P66</f>
        <v>1500</v>
      </c>
      <c r="R66" s="90"/>
      <c r="S66" s="225">
        <f>Q66+R66</f>
        <v>1500</v>
      </c>
      <c r="T66" s="90"/>
      <c r="U66" s="225">
        <f>S66+T66</f>
        <v>1500</v>
      </c>
      <c r="V66" s="90"/>
      <c r="W66" s="225">
        <f>U66+V66</f>
        <v>1500</v>
      </c>
      <c r="X66" s="90"/>
      <c r="Y66" s="246">
        <f>W66+X66</f>
        <v>1500</v>
      </c>
      <c r="Z66" s="90"/>
      <c r="AA66" s="246">
        <f>Y66+Z66</f>
        <v>1500</v>
      </c>
      <c r="AB66" s="90"/>
      <c r="AC66" s="246">
        <f>AA66+AB66</f>
        <v>1500</v>
      </c>
      <c r="AD66" s="90">
        <v>-544.29999999999995</v>
      </c>
      <c r="AE66" s="246">
        <f>AC66+AD66</f>
        <v>955.7</v>
      </c>
      <c r="AF66" s="90"/>
      <c r="AG66" s="246">
        <f>AE66+AF66</f>
        <v>955.7</v>
      </c>
    </row>
    <row r="67" spans="1:33" ht="27" customHeight="1">
      <c r="A67" s="164">
        <v>8</v>
      </c>
      <c r="B67" s="21">
        <v>3123</v>
      </c>
      <c r="C67" s="28"/>
      <c r="D67" s="193"/>
      <c r="E67" s="259" t="s">
        <v>57</v>
      </c>
      <c r="F67" s="19"/>
      <c r="G67" s="229"/>
      <c r="H67" s="230"/>
      <c r="I67" s="231"/>
      <c r="J67" s="230"/>
      <c r="K67" s="231"/>
      <c r="L67" s="230"/>
      <c r="M67" s="231"/>
      <c r="N67" s="230"/>
      <c r="O67" s="231"/>
      <c r="P67" s="230"/>
      <c r="Q67" s="231"/>
      <c r="R67" s="230"/>
      <c r="S67" s="231"/>
      <c r="T67" s="230"/>
      <c r="U67" s="231"/>
      <c r="V67" s="230"/>
      <c r="W67" s="231"/>
      <c r="X67" s="230"/>
      <c r="Y67" s="274"/>
      <c r="Z67" s="230"/>
      <c r="AA67" s="274"/>
      <c r="AB67" s="230"/>
      <c r="AC67" s="274"/>
      <c r="AD67" s="230"/>
      <c r="AE67" s="274"/>
      <c r="AF67" s="230"/>
      <c r="AG67" s="274"/>
    </row>
    <row r="68" spans="1:33" ht="12.75" customHeight="1">
      <c r="A68" s="170"/>
      <c r="B68" s="88"/>
      <c r="C68" s="24">
        <v>5331</v>
      </c>
      <c r="D68" s="125" t="s">
        <v>77</v>
      </c>
      <c r="E68" s="216" t="s">
        <v>58</v>
      </c>
      <c r="F68" s="22"/>
      <c r="G68" s="232">
        <v>1500</v>
      </c>
      <c r="H68" s="64"/>
      <c r="I68" s="224">
        <f>G68+H68</f>
        <v>1500</v>
      </c>
      <c r="J68" s="64"/>
      <c r="K68" s="234">
        <f>I68+J68</f>
        <v>1500</v>
      </c>
      <c r="L68" s="64"/>
      <c r="M68" s="224">
        <f>K68+L68</f>
        <v>1500</v>
      </c>
      <c r="N68" s="64">
        <v>580</v>
      </c>
      <c r="O68" s="224">
        <f>M68+N68</f>
        <v>2080</v>
      </c>
      <c r="P68" s="64"/>
      <c r="Q68" s="224">
        <f>O68+P68</f>
        <v>2080</v>
      </c>
      <c r="R68" s="64"/>
      <c r="S68" s="224">
        <f>Q68+R68</f>
        <v>2080</v>
      </c>
      <c r="T68" s="64"/>
      <c r="U68" s="222">
        <f>S68+T68</f>
        <v>2080</v>
      </c>
      <c r="V68" s="64"/>
      <c r="W68" s="222">
        <f>U68+V68</f>
        <v>2080</v>
      </c>
      <c r="X68" s="64"/>
      <c r="Y68" s="244">
        <f t="shared" ref="Y68:Y73" si="0">W68+X68</f>
        <v>2080</v>
      </c>
      <c r="Z68" s="64"/>
      <c r="AA68" s="244">
        <f t="shared" ref="AA68:AA73" si="1">Y68+Z68</f>
        <v>2080</v>
      </c>
      <c r="AB68" s="64">
        <v>-18</v>
      </c>
      <c r="AC68" s="244">
        <f t="shared" ref="AC68:AC73" si="2">AA68+AB68</f>
        <v>2062</v>
      </c>
      <c r="AD68" s="64">
        <v>-631</v>
      </c>
      <c r="AE68" s="244">
        <f t="shared" ref="AE68:AE73" si="3">AC68+AD68</f>
        <v>1431</v>
      </c>
      <c r="AF68" s="64"/>
      <c r="AG68" s="244">
        <f t="shared" ref="AG68:AG73" si="4">AE68+AF68</f>
        <v>1431</v>
      </c>
    </row>
    <row r="69" spans="1:33" ht="12.75" customHeight="1">
      <c r="A69" s="170"/>
      <c r="B69" s="88"/>
      <c r="C69" s="24">
        <v>5331</v>
      </c>
      <c r="D69" s="125" t="s">
        <v>139</v>
      </c>
      <c r="E69" s="216" t="s">
        <v>137</v>
      </c>
      <c r="F69" s="22"/>
      <c r="G69" s="232"/>
      <c r="H69" s="64"/>
      <c r="I69" s="224"/>
      <c r="J69" s="64"/>
      <c r="K69" s="234"/>
      <c r="L69" s="64"/>
      <c r="M69" s="224"/>
      <c r="N69" s="64">
        <v>650</v>
      </c>
      <c r="O69" s="224">
        <f>M69+N69</f>
        <v>650</v>
      </c>
      <c r="P69" s="64"/>
      <c r="Q69" s="224">
        <f>O69+P69</f>
        <v>650</v>
      </c>
      <c r="R69" s="64"/>
      <c r="S69" s="224">
        <f>Q69+R69</f>
        <v>650</v>
      </c>
      <c r="T69" s="64"/>
      <c r="U69" s="222">
        <f>S69+T69</f>
        <v>650</v>
      </c>
      <c r="V69" s="64"/>
      <c r="W69" s="222">
        <f>U69+V69</f>
        <v>650</v>
      </c>
      <c r="X69" s="64"/>
      <c r="Y69" s="244">
        <f t="shared" si="0"/>
        <v>650</v>
      </c>
      <c r="Z69" s="64"/>
      <c r="AA69" s="244">
        <f t="shared" si="1"/>
        <v>650</v>
      </c>
      <c r="AB69" s="64">
        <v>18</v>
      </c>
      <c r="AC69" s="244">
        <f t="shared" si="2"/>
        <v>668</v>
      </c>
      <c r="AD69" s="64"/>
      <c r="AE69" s="244">
        <f t="shared" si="3"/>
        <v>668</v>
      </c>
      <c r="AF69" s="64"/>
      <c r="AG69" s="244">
        <f t="shared" si="4"/>
        <v>668</v>
      </c>
    </row>
    <row r="70" spans="1:33" ht="15.75" customHeight="1">
      <c r="A70" s="170"/>
      <c r="B70" s="88"/>
      <c r="C70" s="24">
        <v>6351</v>
      </c>
      <c r="D70" s="125" t="s">
        <v>120</v>
      </c>
      <c r="E70" s="399" t="s">
        <v>277</v>
      </c>
      <c r="F70" s="22"/>
      <c r="G70" s="233"/>
      <c r="H70" s="90"/>
      <c r="I70" s="225"/>
      <c r="J70" s="90"/>
      <c r="K70" s="225"/>
      <c r="L70" s="90"/>
      <c r="M70" s="225"/>
      <c r="N70" s="99">
        <v>500</v>
      </c>
      <c r="O70" s="222">
        <f>M70+N70</f>
        <v>500</v>
      </c>
      <c r="P70" s="99"/>
      <c r="Q70" s="222">
        <f>O70+P70</f>
        <v>500</v>
      </c>
      <c r="R70" s="99"/>
      <c r="S70" s="222">
        <f>Q70+R70</f>
        <v>500</v>
      </c>
      <c r="T70" s="99"/>
      <c r="U70" s="222">
        <f>S70+T70</f>
        <v>500</v>
      </c>
      <c r="V70" s="99"/>
      <c r="W70" s="222">
        <f>U70+V70</f>
        <v>500</v>
      </c>
      <c r="X70" s="99"/>
      <c r="Y70" s="271">
        <f t="shared" si="0"/>
        <v>500</v>
      </c>
      <c r="Z70" s="99"/>
      <c r="AA70" s="271">
        <f t="shared" si="1"/>
        <v>500</v>
      </c>
      <c r="AB70" s="99"/>
      <c r="AC70" s="271">
        <f t="shared" si="2"/>
        <v>500</v>
      </c>
      <c r="AD70" s="99">
        <v>26</v>
      </c>
      <c r="AE70" s="271">
        <f t="shared" si="3"/>
        <v>526</v>
      </c>
      <c r="AF70" s="99"/>
      <c r="AG70" s="271">
        <f t="shared" si="4"/>
        <v>526</v>
      </c>
    </row>
    <row r="71" spans="1:33" ht="15" customHeight="1">
      <c r="A71" s="167"/>
      <c r="B71" s="172"/>
      <c r="C71" s="95">
        <v>6351</v>
      </c>
      <c r="D71" s="195" t="s">
        <v>189</v>
      </c>
      <c r="E71" s="268" t="s">
        <v>186</v>
      </c>
      <c r="F71" s="179"/>
      <c r="G71" s="235"/>
      <c r="H71" s="169"/>
      <c r="I71" s="236"/>
      <c r="J71" s="169"/>
      <c r="K71" s="236"/>
      <c r="L71" s="169"/>
      <c r="M71" s="236"/>
      <c r="N71" s="105"/>
      <c r="O71" s="258"/>
      <c r="P71" s="105"/>
      <c r="Q71" s="258"/>
      <c r="R71" s="105"/>
      <c r="S71" s="258"/>
      <c r="T71" s="105"/>
      <c r="U71" s="258"/>
      <c r="V71" s="105"/>
      <c r="W71" s="258"/>
      <c r="X71" s="105">
        <v>130</v>
      </c>
      <c r="Y71" s="244">
        <f t="shared" si="0"/>
        <v>130</v>
      </c>
      <c r="Z71" s="105"/>
      <c r="AA71" s="244">
        <f t="shared" si="1"/>
        <v>130</v>
      </c>
      <c r="AB71" s="105"/>
      <c r="AC71" s="244">
        <f t="shared" si="2"/>
        <v>130</v>
      </c>
      <c r="AD71" s="105"/>
      <c r="AE71" s="244">
        <f t="shared" si="3"/>
        <v>130</v>
      </c>
      <c r="AF71" s="105"/>
      <c r="AG71" s="244">
        <f t="shared" si="4"/>
        <v>130</v>
      </c>
    </row>
    <row r="72" spans="1:33" ht="12.75" customHeight="1">
      <c r="A72" s="170"/>
      <c r="B72" s="88"/>
      <c r="C72" s="88">
        <v>5331</v>
      </c>
      <c r="D72" s="125"/>
      <c r="E72" s="130" t="s">
        <v>31</v>
      </c>
      <c r="F72" s="22"/>
      <c r="G72" s="233">
        <v>1500</v>
      </c>
      <c r="H72" s="90"/>
      <c r="I72" s="225">
        <f>G72+H72</f>
        <v>1500</v>
      </c>
      <c r="J72" s="90"/>
      <c r="K72" s="225">
        <f>I72+J72</f>
        <v>1500</v>
      </c>
      <c r="L72" s="90"/>
      <c r="M72" s="225">
        <f>K72+L72</f>
        <v>1500</v>
      </c>
      <c r="N72" s="90">
        <v>1230</v>
      </c>
      <c r="O72" s="225">
        <f>M72+N72</f>
        <v>2730</v>
      </c>
      <c r="P72" s="90"/>
      <c r="Q72" s="225">
        <f>O72+P72</f>
        <v>2730</v>
      </c>
      <c r="R72" s="90"/>
      <c r="S72" s="225">
        <f>Q72+R72</f>
        <v>2730</v>
      </c>
      <c r="T72" s="90"/>
      <c r="U72" s="225">
        <f>S72+T72</f>
        <v>2730</v>
      </c>
      <c r="V72" s="90"/>
      <c r="W72" s="225">
        <f>U72+V72</f>
        <v>2730</v>
      </c>
      <c r="X72" s="90"/>
      <c r="Y72" s="246">
        <f t="shared" si="0"/>
        <v>2730</v>
      </c>
      <c r="Z72" s="90"/>
      <c r="AA72" s="246">
        <f t="shared" si="1"/>
        <v>2730</v>
      </c>
      <c r="AB72" s="90">
        <v>0</v>
      </c>
      <c r="AC72" s="246">
        <f t="shared" si="2"/>
        <v>2730</v>
      </c>
      <c r="AD72" s="90">
        <v>-631</v>
      </c>
      <c r="AE72" s="246">
        <f t="shared" si="3"/>
        <v>2099</v>
      </c>
      <c r="AF72" s="90"/>
      <c r="AG72" s="246">
        <f t="shared" si="4"/>
        <v>2099</v>
      </c>
    </row>
    <row r="73" spans="1:33" ht="15" customHeight="1" thickBot="1">
      <c r="A73" s="171"/>
      <c r="B73" s="27"/>
      <c r="C73" s="27">
        <v>6351</v>
      </c>
      <c r="D73" s="194"/>
      <c r="E73" s="285" t="s">
        <v>15</v>
      </c>
      <c r="F73" s="25"/>
      <c r="G73" s="237"/>
      <c r="H73" s="86"/>
      <c r="I73" s="225"/>
      <c r="J73" s="144"/>
      <c r="K73" s="225"/>
      <c r="L73" s="144"/>
      <c r="M73" s="225"/>
      <c r="N73" s="144">
        <v>500</v>
      </c>
      <c r="O73" s="225">
        <f>M73+N73</f>
        <v>500</v>
      </c>
      <c r="P73" s="144"/>
      <c r="Q73" s="225">
        <f>O73+P73</f>
        <v>500</v>
      </c>
      <c r="R73" s="144"/>
      <c r="S73" s="225">
        <f>Q73+R73</f>
        <v>500</v>
      </c>
      <c r="T73" s="144"/>
      <c r="U73" s="225">
        <f>S73+T73</f>
        <v>500</v>
      </c>
      <c r="V73" s="144"/>
      <c r="W73" s="225">
        <f>U73+V73</f>
        <v>500</v>
      </c>
      <c r="X73" s="144">
        <v>130</v>
      </c>
      <c r="Y73" s="246">
        <f t="shared" si="0"/>
        <v>630</v>
      </c>
      <c r="Z73" s="144"/>
      <c r="AA73" s="246">
        <f t="shared" si="1"/>
        <v>630</v>
      </c>
      <c r="AB73" s="144"/>
      <c r="AC73" s="246">
        <f t="shared" si="2"/>
        <v>630</v>
      </c>
      <c r="AD73" s="144">
        <v>26</v>
      </c>
      <c r="AE73" s="246">
        <f t="shared" si="3"/>
        <v>656</v>
      </c>
      <c r="AF73" s="144"/>
      <c r="AG73" s="246">
        <f t="shared" si="4"/>
        <v>656</v>
      </c>
    </row>
    <row r="74" spans="1:33" ht="27" customHeight="1">
      <c r="A74" s="145">
        <v>12</v>
      </c>
      <c r="B74" s="50">
        <v>3122</v>
      </c>
      <c r="C74" s="28"/>
      <c r="D74" s="193"/>
      <c r="E74" s="140" t="s">
        <v>89</v>
      </c>
      <c r="F74" s="32"/>
      <c r="G74" s="238"/>
      <c r="H74" s="239"/>
      <c r="I74" s="240"/>
      <c r="J74" s="241"/>
      <c r="K74" s="242"/>
      <c r="L74" s="241"/>
      <c r="M74" s="242"/>
      <c r="N74" s="241"/>
      <c r="O74" s="242"/>
      <c r="P74" s="241"/>
      <c r="Q74" s="242"/>
      <c r="R74" s="241"/>
      <c r="S74" s="242"/>
      <c r="T74" s="241"/>
      <c r="U74" s="242"/>
      <c r="V74" s="241"/>
      <c r="W74" s="242"/>
      <c r="X74" s="241"/>
      <c r="Y74" s="275"/>
      <c r="Z74" s="241"/>
      <c r="AA74" s="275"/>
      <c r="AB74" s="241"/>
      <c r="AC74" s="275"/>
      <c r="AD74" s="241"/>
      <c r="AE74" s="275"/>
      <c r="AF74" s="241"/>
      <c r="AG74" s="275"/>
    </row>
    <row r="75" spans="1:33" ht="16.5" customHeight="1">
      <c r="A75" s="102"/>
      <c r="B75" s="103"/>
      <c r="C75" s="24">
        <v>6351</v>
      </c>
      <c r="D75" s="141" t="s">
        <v>90</v>
      </c>
      <c r="E75" s="142" t="s">
        <v>91</v>
      </c>
      <c r="F75" s="342"/>
      <c r="G75" s="243"/>
      <c r="H75" s="105"/>
      <c r="I75" s="224"/>
      <c r="J75" s="143"/>
      <c r="K75" s="244">
        <f>I75+J75</f>
        <v>0</v>
      </c>
      <c r="L75" s="157">
        <v>110</v>
      </c>
      <c r="M75" s="224">
        <f>K75+L75</f>
        <v>110</v>
      </c>
      <c r="N75" s="157"/>
      <c r="O75" s="224">
        <f>M75+N75</f>
        <v>110</v>
      </c>
      <c r="P75" s="157"/>
      <c r="Q75" s="224">
        <f>O75+P75</f>
        <v>110</v>
      </c>
      <c r="R75" s="157"/>
      <c r="S75" s="224">
        <f>Q75+R75</f>
        <v>110</v>
      </c>
      <c r="T75" s="157"/>
      <c r="U75" s="222">
        <f>S75+T75</f>
        <v>110</v>
      </c>
      <c r="V75" s="157"/>
      <c r="W75" s="222">
        <f>U75+V75</f>
        <v>110</v>
      </c>
      <c r="X75" s="157"/>
      <c r="Y75" s="244">
        <f>W75+X75</f>
        <v>110</v>
      </c>
      <c r="Z75" s="157"/>
      <c r="AA75" s="244">
        <f>Y75+Z75</f>
        <v>110</v>
      </c>
      <c r="AB75" s="157"/>
      <c r="AC75" s="244">
        <f>AA75+AB75</f>
        <v>110</v>
      </c>
      <c r="AD75" s="157"/>
      <c r="AE75" s="244">
        <f>AC75+AD75</f>
        <v>110</v>
      </c>
      <c r="AF75" s="157"/>
      <c r="AG75" s="244">
        <f>AE75+AF75</f>
        <v>110</v>
      </c>
    </row>
    <row r="76" spans="1:33" ht="15" customHeight="1" thickBot="1">
      <c r="A76" s="25"/>
      <c r="B76" s="26"/>
      <c r="C76" s="27">
        <v>6351</v>
      </c>
      <c r="D76" s="194"/>
      <c r="E76" s="286" t="s">
        <v>15</v>
      </c>
      <c r="F76" s="25"/>
      <c r="G76" s="237"/>
      <c r="H76" s="86"/>
      <c r="I76" s="225"/>
      <c r="J76" s="144"/>
      <c r="K76" s="225">
        <f>I76+J76</f>
        <v>0</v>
      </c>
      <c r="L76" s="144">
        <v>110</v>
      </c>
      <c r="M76" s="225">
        <f>K76+L76</f>
        <v>110</v>
      </c>
      <c r="N76" s="144"/>
      <c r="O76" s="225">
        <f>M76+N76</f>
        <v>110</v>
      </c>
      <c r="P76" s="144"/>
      <c r="Q76" s="225">
        <f>O76+P76</f>
        <v>110</v>
      </c>
      <c r="R76" s="144"/>
      <c r="S76" s="225">
        <f>Q76+R76</f>
        <v>110</v>
      </c>
      <c r="T76" s="144"/>
      <c r="U76" s="225">
        <f>S76+T76</f>
        <v>110</v>
      </c>
      <c r="V76" s="144"/>
      <c r="W76" s="225">
        <f>U76+V76</f>
        <v>110</v>
      </c>
      <c r="X76" s="144"/>
      <c r="Y76" s="246">
        <f>W76+X76</f>
        <v>110</v>
      </c>
      <c r="Z76" s="144"/>
      <c r="AA76" s="272">
        <f>Y76+Z76</f>
        <v>110</v>
      </c>
      <c r="AB76" s="144"/>
      <c r="AC76" s="272">
        <f>AA76+AB76</f>
        <v>110</v>
      </c>
      <c r="AD76" s="144"/>
      <c r="AE76" s="272">
        <f>AC76+AD76</f>
        <v>110</v>
      </c>
      <c r="AF76" s="144"/>
      <c r="AG76" s="272">
        <f>AE76+AF76</f>
        <v>110</v>
      </c>
    </row>
    <row r="77" spans="1:33" ht="26.25" customHeight="1">
      <c r="A77" s="32">
        <v>18</v>
      </c>
      <c r="B77" s="104">
        <v>3123</v>
      </c>
      <c r="C77" s="21"/>
      <c r="D77" s="193"/>
      <c r="E77" s="287" t="s">
        <v>37</v>
      </c>
      <c r="F77" s="343" t="s">
        <v>102</v>
      </c>
      <c r="G77" s="238"/>
      <c r="H77" s="239"/>
      <c r="I77" s="240"/>
      <c r="J77" s="241"/>
      <c r="K77" s="242"/>
      <c r="L77" s="241"/>
      <c r="M77" s="242"/>
      <c r="N77" s="241"/>
      <c r="O77" s="242"/>
      <c r="P77" s="241"/>
      <c r="Q77" s="242"/>
      <c r="R77" s="241"/>
      <c r="S77" s="242"/>
      <c r="T77" s="241"/>
      <c r="U77" s="242"/>
      <c r="V77" s="241"/>
      <c r="W77" s="242"/>
      <c r="X77" s="241"/>
      <c r="Y77" s="275"/>
      <c r="Z77" s="241"/>
      <c r="AA77" s="275"/>
      <c r="AB77" s="241"/>
      <c r="AC77" s="275"/>
      <c r="AD77" s="241"/>
      <c r="AE77" s="275"/>
      <c r="AF77" s="388"/>
      <c r="AG77" s="275"/>
    </row>
    <row r="78" spans="1:33" ht="17.25" customHeight="1">
      <c r="A78" s="102"/>
      <c r="B78" s="103"/>
      <c r="C78" s="24">
        <v>6351</v>
      </c>
      <c r="D78" s="125" t="s">
        <v>46</v>
      </c>
      <c r="E78" s="216" t="s">
        <v>103</v>
      </c>
      <c r="F78" s="344" t="s">
        <v>85</v>
      </c>
      <c r="G78" s="243"/>
      <c r="H78" s="105">
        <v>1815.7</v>
      </c>
      <c r="I78" s="224">
        <f>G78+H78</f>
        <v>1815.7</v>
      </c>
      <c r="J78" s="143"/>
      <c r="K78" s="244">
        <f>I78+J78</f>
        <v>1815.7</v>
      </c>
      <c r="L78" s="143"/>
      <c r="M78" s="224">
        <f>K78+L78</f>
        <v>1815.7</v>
      </c>
      <c r="N78" s="143"/>
      <c r="O78" s="224">
        <f>M78+N78</f>
        <v>1815.7</v>
      </c>
      <c r="P78" s="143"/>
      <c r="Q78" s="224">
        <f>O78+P78</f>
        <v>1815.7</v>
      </c>
      <c r="R78" s="143"/>
      <c r="S78" s="224">
        <f>Q78+R78</f>
        <v>1815.7</v>
      </c>
      <c r="T78" s="143"/>
      <c r="U78" s="222">
        <f>S78+T78</f>
        <v>1815.7</v>
      </c>
      <c r="V78" s="143"/>
      <c r="W78" s="222">
        <f>U78+V78</f>
        <v>1815.7</v>
      </c>
      <c r="X78" s="143"/>
      <c r="Y78" s="244">
        <f>W78+X78</f>
        <v>1815.7</v>
      </c>
      <c r="Z78" s="143"/>
      <c r="AA78" s="244">
        <f>Y78+Z78</f>
        <v>1815.7</v>
      </c>
      <c r="AB78" s="143"/>
      <c r="AC78" s="244">
        <f>AA78+AB78</f>
        <v>1815.7</v>
      </c>
      <c r="AD78" s="143"/>
      <c r="AE78" s="244">
        <f>AC78+AD78</f>
        <v>1815.7</v>
      </c>
      <c r="AF78" s="143"/>
      <c r="AG78" s="244">
        <f>AE78+AF78</f>
        <v>1815.7</v>
      </c>
    </row>
    <row r="79" spans="1:33" ht="12.75" customHeight="1">
      <c r="A79" s="22"/>
      <c r="B79" s="23"/>
      <c r="C79" s="24">
        <v>6351</v>
      </c>
      <c r="D79" s="125" t="s">
        <v>46</v>
      </c>
      <c r="E79" s="216" t="s">
        <v>38</v>
      </c>
      <c r="F79" s="339"/>
      <c r="G79" s="232">
        <v>3000</v>
      </c>
      <c r="H79" s="345"/>
      <c r="I79" s="224">
        <f>G79+H79</f>
        <v>3000</v>
      </c>
      <c r="J79" s="99"/>
      <c r="K79" s="224">
        <f>I79+J79</f>
        <v>3000</v>
      </c>
      <c r="L79" s="99"/>
      <c r="M79" s="224">
        <f>K79+L79</f>
        <v>3000</v>
      </c>
      <c r="N79" s="99">
        <v>2200</v>
      </c>
      <c r="O79" s="224">
        <f>M79+N79</f>
        <v>5200</v>
      </c>
      <c r="P79" s="99"/>
      <c r="Q79" s="224">
        <f>O79+P79</f>
        <v>5200</v>
      </c>
      <c r="R79" s="99"/>
      <c r="S79" s="224">
        <f>Q79+R79</f>
        <v>5200</v>
      </c>
      <c r="T79" s="99"/>
      <c r="U79" s="222">
        <f>S79+T79</f>
        <v>5200</v>
      </c>
      <c r="V79" s="99"/>
      <c r="W79" s="222">
        <f>U79+V79</f>
        <v>5200</v>
      </c>
      <c r="X79" s="99"/>
      <c r="Y79" s="244">
        <f>W79+X79</f>
        <v>5200</v>
      </c>
      <c r="Z79" s="99"/>
      <c r="AA79" s="244">
        <f>Y79+Z79</f>
        <v>5200</v>
      </c>
      <c r="AB79" s="99"/>
      <c r="AC79" s="244">
        <f>AA79+AB79</f>
        <v>5200</v>
      </c>
      <c r="AD79" s="99"/>
      <c r="AE79" s="244">
        <f>AC79+AD79</f>
        <v>5200</v>
      </c>
      <c r="AF79" s="99"/>
      <c r="AG79" s="244">
        <f>AE79+AF79</f>
        <v>5200</v>
      </c>
    </row>
    <row r="80" spans="1:33" ht="15" customHeight="1" thickBot="1">
      <c r="A80" s="25"/>
      <c r="B80" s="26"/>
      <c r="C80" s="27">
        <v>6351</v>
      </c>
      <c r="D80" s="194"/>
      <c r="E80" s="285" t="s">
        <v>15</v>
      </c>
      <c r="F80" s="341"/>
      <c r="G80" s="237">
        <v>3000</v>
      </c>
      <c r="H80" s="86">
        <v>1815.7</v>
      </c>
      <c r="I80" s="225">
        <f>G80+H80</f>
        <v>4815.7</v>
      </c>
      <c r="J80" s="86"/>
      <c r="K80" s="225">
        <f>I80+J80</f>
        <v>4815.7</v>
      </c>
      <c r="L80" s="86"/>
      <c r="M80" s="225">
        <f>K80+L80</f>
        <v>4815.7</v>
      </c>
      <c r="N80" s="86">
        <v>2200</v>
      </c>
      <c r="O80" s="225">
        <f>M80+N80</f>
        <v>7015.7</v>
      </c>
      <c r="P80" s="86"/>
      <c r="Q80" s="225">
        <f>O80+P80</f>
        <v>7015.7</v>
      </c>
      <c r="R80" s="86"/>
      <c r="S80" s="225">
        <f>Q80+R80</f>
        <v>7015.7</v>
      </c>
      <c r="T80" s="86"/>
      <c r="U80" s="225">
        <f>S80+T80</f>
        <v>7015.7</v>
      </c>
      <c r="V80" s="86"/>
      <c r="W80" s="225">
        <f>U80+V80</f>
        <v>7015.7</v>
      </c>
      <c r="X80" s="86"/>
      <c r="Y80" s="246">
        <f>W80+X80</f>
        <v>7015.7</v>
      </c>
      <c r="Z80" s="86"/>
      <c r="AA80" s="246">
        <f>Y80+Z80</f>
        <v>7015.7</v>
      </c>
      <c r="AB80" s="86"/>
      <c r="AC80" s="246">
        <f>AA80+AB80</f>
        <v>7015.7</v>
      </c>
      <c r="AD80" s="86"/>
      <c r="AE80" s="246">
        <f>AC80+AD80</f>
        <v>7015.7</v>
      </c>
      <c r="AF80" s="86"/>
      <c r="AG80" s="246">
        <f>AE80+AF80</f>
        <v>7015.7</v>
      </c>
    </row>
    <row r="81" spans="1:33" ht="25.5" customHeight="1">
      <c r="A81" s="145">
        <v>32</v>
      </c>
      <c r="B81" s="50">
        <v>3147</v>
      </c>
      <c r="C81" s="28"/>
      <c r="D81" s="193"/>
      <c r="E81" s="140" t="s">
        <v>125</v>
      </c>
      <c r="F81" s="32"/>
      <c r="G81" s="238"/>
      <c r="H81" s="239"/>
      <c r="I81" s="240"/>
      <c r="J81" s="241"/>
      <c r="K81" s="242"/>
      <c r="L81" s="241"/>
      <c r="M81" s="242"/>
      <c r="N81" s="241"/>
      <c r="O81" s="242"/>
      <c r="P81" s="241"/>
      <c r="Q81" s="242"/>
      <c r="R81" s="241"/>
      <c r="S81" s="242"/>
      <c r="T81" s="241"/>
      <c r="U81" s="242"/>
      <c r="V81" s="241"/>
      <c r="W81" s="242"/>
      <c r="X81" s="241"/>
      <c r="Y81" s="275"/>
      <c r="Z81" s="241"/>
      <c r="AA81" s="275"/>
      <c r="AB81" s="241"/>
      <c r="AC81" s="275"/>
      <c r="AD81" s="241"/>
      <c r="AE81" s="275"/>
      <c r="AF81" s="241"/>
      <c r="AG81" s="275"/>
    </row>
    <row r="82" spans="1:33" ht="16.5" customHeight="1">
      <c r="A82" s="102"/>
      <c r="B82" s="103"/>
      <c r="C82" s="24">
        <v>6351</v>
      </c>
      <c r="D82" s="141" t="s">
        <v>140</v>
      </c>
      <c r="E82" s="142" t="s">
        <v>121</v>
      </c>
      <c r="F82" s="342"/>
      <c r="G82" s="243"/>
      <c r="H82" s="105"/>
      <c r="I82" s="224"/>
      <c r="J82" s="143"/>
      <c r="K82" s="244"/>
      <c r="L82" s="157"/>
      <c r="M82" s="224"/>
      <c r="N82" s="157">
        <v>1300</v>
      </c>
      <c r="O82" s="224">
        <f>M82+N82</f>
        <v>1300</v>
      </c>
      <c r="P82" s="157"/>
      <c r="Q82" s="224">
        <f>O82+P82</f>
        <v>1300</v>
      </c>
      <c r="R82" s="157"/>
      <c r="S82" s="224">
        <f>Q82+R82</f>
        <v>1300</v>
      </c>
      <c r="T82" s="157"/>
      <c r="U82" s="222">
        <f>S82+T82</f>
        <v>1300</v>
      </c>
      <c r="V82" s="157"/>
      <c r="W82" s="222">
        <f>U82+V82</f>
        <v>1300</v>
      </c>
      <c r="X82" s="157"/>
      <c r="Y82" s="244">
        <f>W82+X82</f>
        <v>1300</v>
      </c>
      <c r="Z82" s="157"/>
      <c r="AA82" s="244">
        <f>Y82+Z82</f>
        <v>1300</v>
      </c>
      <c r="AB82" s="157"/>
      <c r="AC82" s="244">
        <f>AA82+AB82</f>
        <v>1300</v>
      </c>
      <c r="AD82" s="157"/>
      <c r="AE82" s="244">
        <f>AC82+AD82</f>
        <v>1300</v>
      </c>
      <c r="AF82" s="157"/>
      <c r="AG82" s="244">
        <f>AE82+AF82</f>
        <v>1300</v>
      </c>
    </row>
    <row r="83" spans="1:33" ht="15" customHeight="1" thickBot="1">
      <c r="A83" s="25"/>
      <c r="B83" s="26"/>
      <c r="C83" s="27">
        <v>6351</v>
      </c>
      <c r="D83" s="194"/>
      <c r="E83" s="286" t="s">
        <v>15</v>
      </c>
      <c r="F83" s="25"/>
      <c r="G83" s="237"/>
      <c r="H83" s="86"/>
      <c r="I83" s="225"/>
      <c r="J83" s="144"/>
      <c r="K83" s="225"/>
      <c r="L83" s="144"/>
      <c r="M83" s="225"/>
      <c r="N83" s="144">
        <v>1300</v>
      </c>
      <c r="O83" s="225">
        <f>M83+N83</f>
        <v>1300</v>
      </c>
      <c r="P83" s="144"/>
      <c r="Q83" s="225">
        <f>O83+P83</f>
        <v>1300</v>
      </c>
      <c r="R83" s="144"/>
      <c r="S83" s="225">
        <f>Q83+R83</f>
        <v>1300</v>
      </c>
      <c r="T83" s="144"/>
      <c r="U83" s="225">
        <f>S83+T83</f>
        <v>1300</v>
      </c>
      <c r="V83" s="144"/>
      <c r="W83" s="225">
        <f>U83+V83</f>
        <v>1300</v>
      </c>
      <c r="X83" s="144"/>
      <c r="Y83" s="246">
        <f>W83+X83</f>
        <v>1300</v>
      </c>
      <c r="Z83" s="144"/>
      <c r="AA83" s="246">
        <f>Y83+Z83</f>
        <v>1300</v>
      </c>
      <c r="AB83" s="144"/>
      <c r="AC83" s="246">
        <f>AA83+AB83</f>
        <v>1300</v>
      </c>
      <c r="AD83" s="144"/>
      <c r="AE83" s="246">
        <f>AC83+AD83</f>
        <v>1300</v>
      </c>
      <c r="AF83" s="144"/>
      <c r="AG83" s="246">
        <f>AE83+AF83</f>
        <v>1300</v>
      </c>
    </row>
    <row r="84" spans="1:33" ht="17.25" customHeight="1">
      <c r="A84" s="19">
        <v>38</v>
      </c>
      <c r="B84" s="20">
        <v>3121</v>
      </c>
      <c r="C84" s="21"/>
      <c r="D84" s="193"/>
      <c r="E84" s="287" t="s">
        <v>50</v>
      </c>
      <c r="F84" s="338"/>
      <c r="G84" s="229"/>
      <c r="H84" s="230"/>
      <c r="I84" s="231"/>
      <c r="J84" s="230"/>
      <c r="K84" s="231"/>
      <c r="L84" s="230"/>
      <c r="M84" s="231"/>
      <c r="N84" s="230"/>
      <c r="O84" s="231"/>
      <c r="P84" s="230"/>
      <c r="Q84" s="231"/>
      <c r="R84" s="230"/>
      <c r="S84" s="231"/>
      <c r="T84" s="230"/>
      <c r="U84" s="231"/>
      <c r="V84" s="230"/>
      <c r="W84" s="231"/>
      <c r="X84" s="230"/>
      <c r="Y84" s="274"/>
      <c r="Z84" s="230"/>
      <c r="AA84" s="274"/>
      <c r="AB84" s="230"/>
      <c r="AC84" s="274"/>
      <c r="AD84" s="230"/>
      <c r="AE84" s="274"/>
      <c r="AF84" s="230"/>
      <c r="AG84" s="274"/>
    </row>
    <row r="85" spans="1:33" ht="12.75" customHeight="1">
      <c r="A85" s="22"/>
      <c r="B85" s="23"/>
      <c r="C85" s="24">
        <v>5331</v>
      </c>
      <c r="D85" s="125" t="s">
        <v>75</v>
      </c>
      <c r="E85" s="216" t="s">
        <v>48</v>
      </c>
      <c r="F85" s="346"/>
      <c r="G85" s="232">
        <v>800</v>
      </c>
      <c r="H85" s="64"/>
      <c r="I85" s="224">
        <f>G85+H85</f>
        <v>800</v>
      </c>
      <c r="J85" s="64"/>
      <c r="K85" s="224">
        <f>I85+J85</f>
        <v>800</v>
      </c>
      <c r="L85" s="64"/>
      <c r="M85" s="224">
        <f>K85+L85</f>
        <v>800</v>
      </c>
      <c r="N85" s="64"/>
      <c r="O85" s="224">
        <f>M85+N85</f>
        <v>800</v>
      </c>
      <c r="P85" s="64"/>
      <c r="Q85" s="224">
        <f>O85+P85</f>
        <v>800</v>
      </c>
      <c r="R85" s="64"/>
      <c r="S85" s="224">
        <f>Q85+R85</f>
        <v>800</v>
      </c>
      <c r="T85" s="64"/>
      <c r="U85" s="222">
        <f>S85+T85</f>
        <v>800</v>
      </c>
      <c r="V85" s="64"/>
      <c r="W85" s="222">
        <f>U85+V85</f>
        <v>800</v>
      </c>
      <c r="X85" s="64"/>
      <c r="Y85" s="244">
        <f t="shared" ref="Y85:Y91" si="5">W85+X85</f>
        <v>800</v>
      </c>
      <c r="Z85" s="64"/>
      <c r="AA85" s="244">
        <f t="shared" ref="AA85:AA91" si="6">Y85+Z85</f>
        <v>800</v>
      </c>
      <c r="AB85" s="64"/>
      <c r="AC85" s="244">
        <f t="shared" ref="AC85:AC91" si="7">AA85+AB85</f>
        <v>800</v>
      </c>
      <c r="AD85" s="64">
        <v>-9</v>
      </c>
      <c r="AE85" s="244">
        <f t="shared" ref="AE85:AE91" si="8">AC85+AD85</f>
        <v>791</v>
      </c>
      <c r="AF85" s="64"/>
      <c r="AG85" s="244">
        <f t="shared" ref="AG85:AG91" si="9">AE85+AF85</f>
        <v>791</v>
      </c>
    </row>
    <row r="86" spans="1:33" ht="12.75" customHeight="1">
      <c r="A86" s="22"/>
      <c r="B86" s="23"/>
      <c r="C86" s="24">
        <v>5331</v>
      </c>
      <c r="D86" s="125" t="s">
        <v>76</v>
      </c>
      <c r="E86" s="216" t="s">
        <v>49</v>
      </c>
      <c r="F86" s="346"/>
      <c r="G86" s="232">
        <v>150</v>
      </c>
      <c r="H86" s="64"/>
      <c r="I86" s="224">
        <f>G86+H86</f>
        <v>150</v>
      </c>
      <c r="J86" s="64"/>
      <c r="K86" s="224">
        <f>I86+J86</f>
        <v>150</v>
      </c>
      <c r="L86" s="64"/>
      <c r="M86" s="224">
        <f>K86+L86</f>
        <v>150</v>
      </c>
      <c r="N86" s="64"/>
      <c r="O86" s="224">
        <f>M86+N86</f>
        <v>150</v>
      </c>
      <c r="P86" s="64"/>
      <c r="Q86" s="224">
        <f>O86+P86</f>
        <v>150</v>
      </c>
      <c r="R86" s="64"/>
      <c r="S86" s="224">
        <f>Q86+R86</f>
        <v>150</v>
      </c>
      <c r="T86" s="64"/>
      <c r="U86" s="222">
        <f>S86+T86</f>
        <v>150</v>
      </c>
      <c r="V86" s="64"/>
      <c r="W86" s="222">
        <f>U86+V86</f>
        <v>150</v>
      </c>
      <c r="X86" s="64"/>
      <c r="Y86" s="244">
        <f t="shared" si="5"/>
        <v>150</v>
      </c>
      <c r="Z86" s="64"/>
      <c r="AA86" s="244">
        <f t="shared" si="6"/>
        <v>150</v>
      </c>
      <c r="AB86" s="64"/>
      <c r="AC86" s="244">
        <f t="shared" si="7"/>
        <v>150</v>
      </c>
      <c r="AD86" s="64"/>
      <c r="AE86" s="244">
        <f t="shared" si="8"/>
        <v>150</v>
      </c>
      <c r="AF86" s="64"/>
      <c r="AG86" s="244">
        <f t="shared" si="9"/>
        <v>150</v>
      </c>
    </row>
    <row r="87" spans="1:33" ht="12.75" customHeight="1">
      <c r="A87" s="22"/>
      <c r="B87" s="23"/>
      <c r="C87" s="120">
        <v>6351</v>
      </c>
      <c r="D87" s="125" t="s">
        <v>78</v>
      </c>
      <c r="E87" s="216" t="s">
        <v>184</v>
      </c>
      <c r="F87" s="346"/>
      <c r="G87" s="232">
        <v>1100</v>
      </c>
      <c r="H87" s="90"/>
      <c r="I87" s="224">
        <f>G87+H87</f>
        <v>1100</v>
      </c>
      <c r="J87" s="90"/>
      <c r="K87" s="224">
        <f>I87+J87</f>
        <v>1100</v>
      </c>
      <c r="L87" s="90"/>
      <c r="M87" s="224">
        <f>K87+L87</f>
        <v>1100</v>
      </c>
      <c r="N87" s="90"/>
      <c r="O87" s="224">
        <f>M87+N87</f>
        <v>1100</v>
      </c>
      <c r="P87" s="90"/>
      <c r="Q87" s="224">
        <f>O87+P87</f>
        <v>1100</v>
      </c>
      <c r="R87" s="90"/>
      <c r="S87" s="224">
        <f>Q87+R87</f>
        <v>1100</v>
      </c>
      <c r="T87" s="90"/>
      <c r="U87" s="222">
        <f>S87+T87</f>
        <v>1100</v>
      </c>
      <c r="V87" s="90"/>
      <c r="W87" s="222">
        <f>U87+V87</f>
        <v>1100</v>
      </c>
      <c r="X87" s="64">
        <v>-24</v>
      </c>
      <c r="Y87" s="244">
        <f t="shared" si="5"/>
        <v>1076</v>
      </c>
      <c r="Z87" s="64"/>
      <c r="AA87" s="244">
        <f t="shared" si="6"/>
        <v>1076</v>
      </c>
      <c r="AB87" s="64"/>
      <c r="AC87" s="244">
        <f t="shared" si="7"/>
        <v>1076</v>
      </c>
      <c r="AD87" s="64">
        <v>-31</v>
      </c>
      <c r="AE87" s="244">
        <f t="shared" si="8"/>
        <v>1045</v>
      </c>
      <c r="AF87" s="99"/>
      <c r="AG87" s="244">
        <f t="shared" si="9"/>
        <v>1045</v>
      </c>
    </row>
    <row r="88" spans="1:33" ht="12.75" customHeight="1">
      <c r="A88" s="397"/>
      <c r="B88" s="23"/>
      <c r="C88" s="120">
        <v>5331</v>
      </c>
      <c r="D88" s="125" t="s">
        <v>78</v>
      </c>
      <c r="E88" s="216" t="s">
        <v>184</v>
      </c>
      <c r="F88" s="346"/>
      <c r="G88" s="232"/>
      <c r="H88" s="90"/>
      <c r="I88" s="224"/>
      <c r="J88" s="90"/>
      <c r="K88" s="224"/>
      <c r="L88" s="90"/>
      <c r="M88" s="224"/>
      <c r="N88" s="90"/>
      <c r="O88" s="224"/>
      <c r="P88" s="90"/>
      <c r="Q88" s="224"/>
      <c r="R88" s="90"/>
      <c r="S88" s="224"/>
      <c r="T88" s="90"/>
      <c r="U88" s="224"/>
      <c r="V88" s="90"/>
      <c r="W88" s="224"/>
      <c r="X88" s="64">
        <v>24</v>
      </c>
      <c r="Y88" s="244">
        <f t="shared" si="5"/>
        <v>24</v>
      </c>
      <c r="Z88" s="64"/>
      <c r="AA88" s="244">
        <f t="shared" si="6"/>
        <v>24</v>
      </c>
      <c r="AB88" s="64"/>
      <c r="AC88" s="244">
        <f t="shared" si="7"/>
        <v>24</v>
      </c>
      <c r="AD88" s="64"/>
      <c r="AE88" s="244">
        <f t="shared" si="8"/>
        <v>24</v>
      </c>
      <c r="AF88" s="99"/>
      <c r="AG88" s="244">
        <f t="shared" si="9"/>
        <v>24</v>
      </c>
    </row>
    <row r="89" spans="1:33" ht="12.75" customHeight="1">
      <c r="A89" s="397"/>
      <c r="B89" s="23"/>
      <c r="C89" s="120">
        <v>6351</v>
      </c>
      <c r="D89" s="125" t="s">
        <v>250</v>
      </c>
      <c r="E89" s="216" t="s">
        <v>240</v>
      </c>
      <c r="F89" s="346"/>
      <c r="G89" s="232"/>
      <c r="H89" s="90"/>
      <c r="I89" s="224"/>
      <c r="J89" s="90"/>
      <c r="K89" s="224"/>
      <c r="L89" s="90"/>
      <c r="M89" s="224"/>
      <c r="N89" s="90"/>
      <c r="O89" s="224"/>
      <c r="P89" s="90"/>
      <c r="Q89" s="224"/>
      <c r="R89" s="90"/>
      <c r="S89" s="224"/>
      <c r="T89" s="90"/>
      <c r="U89" s="224"/>
      <c r="V89" s="90"/>
      <c r="W89" s="224"/>
      <c r="X89" s="64"/>
      <c r="Y89" s="244"/>
      <c r="Z89" s="64"/>
      <c r="AA89" s="244"/>
      <c r="AB89" s="64"/>
      <c r="AC89" s="244"/>
      <c r="AD89" s="64">
        <v>40</v>
      </c>
      <c r="AE89" s="244">
        <f t="shared" si="8"/>
        <v>40</v>
      </c>
      <c r="AF89" s="99">
        <v>268</v>
      </c>
      <c r="AG89" s="244">
        <f t="shared" si="9"/>
        <v>308</v>
      </c>
    </row>
    <row r="90" spans="1:33" ht="12.75" customHeight="1">
      <c r="A90" s="22"/>
      <c r="B90" s="23"/>
      <c r="C90" s="128">
        <v>5331</v>
      </c>
      <c r="D90" s="125"/>
      <c r="E90" s="130" t="s">
        <v>31</v>
      </c>
      <c r="F90" s="346"/>
      <c r="G90" s="233">
        <v>950</v>
      </c>
      <c r="H90" s="90"/>
      <c r="I90" s="225">
        <f>G90+H90</f>
        <v>950</v>
      </c>
      <c r="J90" s="90"/>
      <c r="K90" s="225">
        <f>I90+J90</f>
        <v>950</v>
      </c>
      <c r="L90" s="90"/>
      <c r="M90" s="225">
        <f>K90+L90</f>
        <v>950</v>
      </c>
      <c r="N90" s="90"/>
      <c r="O90" s="225">
        <f>M90+N90</f>
        <v>950</v>
      </c>
      <c r="P90" s="90"/>
      <c r="Q90" s="225">
        <f>O90+P90</f>
        <v>950</v>
      </c>
      <c r="R90" s="90"/>
      <c r="S90" s="225">
        <f>Q90+R90</f>
        <v>950</v>
      </c>
      <c r="T90" s="90"/>
      <c r="U90" s="225">
        <f>S90+T90</f>
        <v>950</v>
      </c>
      <c r="V90" s="90"/>
      <c r="W90" s="225">
        <f>U90+V90</f>
        <v>950</v>
      </c>
      <c r="X90" s="90">
        <v>24</v>
      </c>
      <c r="Y90" s="246">
        <f t="shared" si="5"/>
        <v>974</v>
      </c>
      <c r="Z90" s="90"/>
      <c r="AA90" s="246">
        <f t="shared" si="6"/>
        <v>974</v>
      </c>
      <c r="AB90" s="90"/>
      <c r="AC90" s="246">
        <f t="shared" si="7"/>
        <v>974</v>
      </c>
      <c r="AD90" s="90">
        <v>-9</v>
      </c>
      <c r="AE90" s="246">
        <f t="shared" si="8"/>
        <v>965</v>
      </c>
      <c r="AF90" s="147"/>
      <c r="AG90" s="246">
        <f t="shared" si="9"/>
        <v>965</v>
      </c>
    </row>
    <row r="91" spans="1:33" ht="12.75" customHeight="1" thickBot="1">
      <c r="A91" s="29"/>
      <c r="B91" s="30"/>
      <c r="C91" s="31">
        <v>6351</v>
      </c>
      <c r="D91" s="196"/>
      <c r="E91" s="270" t="s">
        <v>15</v>
      </c>
      <c r="F91" s="347"/>
      <c r="G91" s="245">
        <v>1100</v>
      </c>
      <c r="H91" s="100"/>
      <c r="I91" s="247">
        <f>G91+H91</f>
        <v>1100</v>
      </c>
      <c r="J91" s="100"/>
      <c r="K91" s="227">
        <f>I91+J91</f>
        <v>1100</v>
      </c>
      <c r="L91" s="100"/>
      <c r="M91" s="227">
        <f>K91+L91</f>
        <v>1100</v>
      </c>
      <c r="N91" s="100"/>
      <c r="O91" s="227">
        <f>M91+N91</f>
        <v>1100</v>
      </c>
      <c r="P91" s="100"/>
      <c r="Q91" s="227">
        <f>O91+P91</f>
        <v>1100</v>
      </c>
      <c r="R91" s="100"/>
      <c r="S91" s="227">
        <f>Q91+R91</f>
        <v>1100</v>
      </c>
      <c r="T91" s="100"/>
      <c r="U91" s="227">
        <f>S91+T91</f>
        <v>1100</v>
      </c>
      <c r="V91" s="100"/>
      <c r="W91" s="227">
        <f>U91+V91</f>
        <v>1100</v>
      </c>
      <c r="X91" s="100">
        <v>-24</v>
      </c>
      <c r="Y91" s="272">
        <f t="shared" si="5"/>
        <v>1076</v>
      </c>
      <c r="Z91" s="100"/>
      <c r="AA91" s="272">
        <f t="shared" si="6"/>
        <v>1076</v>
      </c>
      <c r="AB91" s="100"/>
      <c r="AC91" s="272">
        <f t="shared" si="7"/>
        <v>1076</v>
      </c>
      <c r="AD91" s="100">
        <v>9</v>
      </c>
      <c r="AE91" s="272">
        <f t="shared" si="8"/>
        <v>1085</v>
      </c>
      <c r="AF91" s="260">
        <v>268</v>
      </c>
      <c r="AG91" s="272">
        <f t="shared" si="9"/>
        <v>1353</v>
      </c>
    </row>
    <row r="92" spans="1:33" ht="25.5" customHeight="1">
      <c r="A92" s="19">
        <v>39</v>
      </c>
      <c r="B92" s="20">
        <v>3121</v>
      </c>
      <c r="C92" s="21"/>
      <c r="D92" s="193"/>
      <c r="E92" s="287" t="s">
        <v>226</v>
      </c>
      <c r="F92" s="338"/>
      <c r="G92" s="229"/>
      <c r="H92" s="230"/>
      <c r="I92" s="231"/>
      <c r="J92" s="230"/>
      <c r="K92" s="231"/>
      <c r="L92" s="230"/>
      <c r="M92" s="231"/>
      <c r="N92" s="230"/>
      <c r="O92" s="231"/>
      <c r="P92" s="230"/>
      <c r="Q92" s="231"/>
      <c r="R92" s="230"/>
      <c r="S92" s="231"/>
      <c r="T92" s="230"/>
      <c r="U92" s="231"/>
      <c r="V92" s="230"/>
      <c r="W92" s="231"/>
      <c r="X92" s="230"/>
      <c r="Y92" s="274"/>
      <c r="Z92" s="230"/>
      <c r="AA92" s="274"/>
      <c r="AB92" s="230"/>
      <c r="AC92" s="274"/>
      <c r="AD92" s="230"/>
      <c r="AE92" s="274"/>
      <c r="AF92" s="389"/>
      <c r="AG92" s="274"/>
    </row>
    <row r="93" spans="1:33" ht="12.75" customHeight="1">
      <c r="A93" s="397"/>
      <c r="B93" s="23"/>
      <c r="C93" s="24">
        <v>6351</v>
      </c>
      <c r="D93" s="125" t="s">
        <v>39</v>
      </c>
      <c r="E93" s="216" t="s">
        <v>40</v>
      </c>
      <c r="F93" s="346"/>
      <c r="G93" s="232">
        <v>2300</v>
      </c>
      <c r="H93" s="64"/>
      <c r="I93" s="224">
        <f>G93+H93</f>
        <v>2300</v>
      </c>
      <c r="J93" s="64"/>
      <c r="K93" s="224">
        <f>I93+J93</f>
        <v>2300</v>
      </c>
      <c r="L93" s="64"/>
      <c r="M93" s="224">
        <f>K93+L93</f>
        <v>2300</v>
      </c>
      <c r="N93" s="64"/>
      <c r="O93" s="224">
        <f>M93+N93</f>
        <v>2300</v>
      </c>
      <c r="P93" s="64"/>
      <c r="Q93" s="224">
        <f>O93+P93</f>
        <v>2300</v>
      </c>
      <c r="R93" s="64"/>
      <c r="S93" s="224">
        <f>Q93+R93</f>
        <v>2300</v>
      </c>
      <c r="T93" s="64"/>
      <c r="U93" s="222">
        <f>S93+T93</f>
        <v>2300</v>
      </c>
      <c r="V93" s="64"/>
      <c r="W93" s="222">
        <f>U93+V93</f>
        <v>2300</v>
      </c>
      <c r="X93" s="64"/>
      <c r="Y93" s="244">
        <f>W93+X93</f>
        <v>2300</v>
      </c>
      <c r="Z93" s="64"/>
      <c r="AA93" s="244">
        <f>Y93+Z93</f>
        <v>2300</v>
      </c>
      <c r="AB93" s="64"/>
      <c r="AC93" s="244">
        <f>AA93+AB93</f>
        <v>2300</v>
      </c>
      <c r="AD93" s="64">
        <v>-247</v>
      </c>
      <c r="AE93" s="244">
        <f>AC93+AD93</f>
        <v>2053</v>
      </c>
      <c r="AF93" s="99"/>
      <c r="AG93" s="244">
        <f>AE93+AF93</f>
        <v>2053</v>
      </c>
    </row>
    <row r="94" spans="1:33" ht="12.75" customHeight="1" thickBot="1">
      <c r="A94" s="25"/>
      <c r="B94" s="26"/>
      <c r="C94" s="27">
        <v>6351</v>
      </c>
      <c r="D94" s="194"/>
      <c r="E94" s="285" t="s">
        <v>15</v>
      </c>
      <c r="F94" s="341"/>
      <c r="G94" s="237">
        <v>2300</v>
      </c>
      <c r="H94" s="86"/>
      <c r="I94" s="225">
        <f>G94+H94</f>
        <v>2300</v>
      </c>
      <c r="J94" s="86"/>
      <c r="K94" s="225">
        <f>I94+J94</f>
        <v>2300</v>
      </c>
      <c r="L94" s="86"/>
      <c r="M94" s="225">
        <f>K94+L94</f>
        <v>2300</v>
      </c>
      <c r="N94" s="86"/>
      <c r="O94" s="225">
        <f>M94+N94</f>
        <v>2300</v>
      </c>
      <c r="P94" s="86"/>
      <c r="Q94" s="225">
        <f>O94+P94</f>
        <v>2300</v>
      </c>
      <c r="R94" s="86"/>
      <c r="S94" s="225">
        <f>Q94+R94</f>
        <v>2300</v>
      </c>
      <c r="T94" s="86"/>
      <c r="U94" s="225">
        <f>S94+T94</f>
        <v>2300</v>
      </c>
      <c r="V94" s="86"/>
      <c r="W94" s="225">
        <f>U94+V94</f>
        <v>2300</v>
      </c>
      <c r="X94" s="86"/>
      <c r="Y94" s="246">
        <f>W94+X94</f>
        <v>2300</v>
      </c>
      <c r="Z94" s="86"/>
      <c r="AA94" s="246">
        <f>Y94+Z94</f>
        <v>2300</v>
      </c>
      <c r="AB94" s="86"/>
      <c r="AC94" s="246">
        <f>AA94+AB94</f>
        <v>2300</v>
      </c>
      <c r="AD94" s="86">
        <v>-247</v>
      </c>
      <c r="AE94" s="246">
        <f>AC94+AD94</f>
        <v>2053</v>
      </c>
      <c r="AF94" s="144"/>
      <c r="AG94" s="246">
        <f>AE94+AF94</f>
        <v>2053</v>
      </c>
    </row>
    <row r="95" spans="1:33" ht="14.25" customHeight="1">
      <c r="A95" s="19">
        <v>41</v>
      </c>
      <c r="B95" s="20">
        <v>3122</v>
      </c>
      <c r="C95" s="28"/>
      <c r="D95" s="193"/>
      <c r="E95" s="259" t="s">
        <v>51</v>
      </c>
      <c r="F95" s="338"/>
      <c r="G95" s="229"/>
      <c r="H95" s="230"/>
      <c r="I95" s="231"/>
      <c r="J95" s="230"/>
      <c r="K95" s="231"/>
      <c r="L95" s="230"/>
      <c r="M95" s="231"/>
      <c r="N95" s="230"/>
      <c r="O95" s="231"/>
      <c r="P95" s="230"/>
      <c r="Q95" s="231"/>
      <c r="R95" s="230"/>
      <c r="S95" s="231"/>
      <c r="T95" s="230"/>
      <c r="U95" s="231"/>
      <c r="V95" s="230"/>
      <c r="W95" s="231"/>
      <c r="X95" s="230"/>
      <c r="Y95" s="274"/>
      <c r="Z95" s="230"/>
      <c r="AA95" s="274"/>
      <c r="AB95" s="230"/>
      <c r="AC95" s="274"/>
      <c r="AD95" s="230"/>
      <c r="AE95" s="274"/>
      <c r="AF95" s="389"/>
      <c r="AG95" s="274"/>
    </row>
    <row r="96" spans="1:33" ht="12.75" customHeight="1">
      <c r="A96" s="22"/>
      <c r="B96" s="23"/>
      <c r="C96" s="24">
        <v>6351</v>
      </c>
      <c r="D96" s="125" t="s">
        <v>79</v>
      </c>
      <c r="E96" s="216" t="s">
        <v>52</v>
      </c>
      <c r="F96" s="346"/>
      <c r="G96" s="232">
        <v>3300</v>
      </c>
      <c r="H96" s="64"/>
      <c r="I96" s="224">
        <f>G96+H96</f>
        <v>3300</v>
      </c>
      <c r="J96" s="64"/>
      <c r="K96" s="224">
        <f>I96+J96</f>
        <v>3300</v>
      </c>
      <c r="L96" s="64"/>
      <c r="M96" s="224">
        <f>K96+L96</f>
        <v>3300</v>
      </c>
      <c r="N96" s="64"/>
      <c r="O96" s="224">
        <f>M96+N96</f>
        <v>3300</v>
      </c>
      <c r="P96" s="64"/>
      <c r="Q96" s="224">
        <f>O96+P96</f>
        <v>3300</v>
      </c>
      <c r="R96" s="64"/>
      <c r="S96" s="224">
        <f>Q96+R96</f>
        <v>3300</v>
      </c>
      <c r="T96" s="64"/>
      <c r="U96" s="222">
        <f>S96+T96</f>
        <v>3300</v>
      </c>
      <c r="V96" s="64"/>
      <c r="W96" s="222">
        <f>U96+V96</f>
        <v>3300</v>
      </c>
      <c r="X96" s="64"/>
      <c r="Y96" s="244">
        <f>W96+X96</f>
        <v>3300</v>
      </c>
      <c r="Z96" s="64"/>
      <c r="AA96" s="244">
        <f>Y96+Z96</f>
        <v>3300</v>
      </c>
      <c r="AB96" s="64">
        <v>-90.8</v>
      </c>
      <c r="AC96" s="244">
        <f>AA96+AB96</f>
        <v>3209.2</v>
      </c>
      <c r="AD96" s="64"/>
      <c r="AE96" s="244">
        <f>AC96+AD96</f>
        <v>3209.2</v>
      </c>
      <c r="AF96" s="99"/>
      <c r="AG96" s="244">
        <f>AE96+AF96</f>
        <v>3209.2</v>
      </c>
    </row>
    <row r="97" spans="1:33" ht="12.75" customHeight="1">
      <c r="A97" s="201"/>
      <c r="B97" s="202"/>
      <c r="C97" s="263">
        <v>5331</v>
      </c>
      <c r="D97" s="96" t="s">
        <v>190</v>
      </c>
      <c r="E97" s="288" t="s">
        <v>187</v>
      </c>
      <c r="F97" s="348"/>
      <c r="G97" s="248"/>
      <c r="H97" s="203"/>
      <c r="I97" s="224"/>
      <c r="J97" s="203"/>
      <c r="K97" s="224"/>
      <c r="L97" s="203"/>
      <c r="M97" s="224"/>
      <c r="N97" s="203"/>
      <c r="O97" s="224"/>
      <c r="P97" s="203"/>
      <c r="Q97" s="224"/>
      <c r="R97" s="203"/>
      <c r="S97" s="224"/>
      <c r="T97" s="203"/>
      <c r="U97" s="224"/>
      <c r="V97" s="203"/>
      <c r="W97" s="224"/>
      <c r="X97" s="203">
        <v>100</v>
      </c>
      <c r="Y97" s="244">
        <f>W97+X97</f>
        <v>100</v>
      </c>
      <c r="Z97" s="203"/>
      <c r="AA97" s="244">
        <f>Y97+Z97</f>
        <v>100</v>
      </c>
      <c r="AB97" s="203">
        <v>90.8</v>
      </c>
      <c r="AC97" s="244">
        <f>AA97+AB97</f>
        <v>190.8</v>
      </c>
      <c r="AD97" s="203"/>
      <c r="AE97" s="244">
        <f>AC97+AD97</f>
        <v>190.8</v>
      </c>
      <c r="AF97" s="390"/>
      <c r="AG97" s="244">
        <f>AE97+AF97</f>
        <v>190.8</v>
      </c>
    </row>
    <row r="98" spans="1:33" ht="12.75" customHeight="1">
      <c r="A98" s="201"/>
      <c r="B98" s="202"/>
      <c r="C98" s="128">
        <v>5331</v>
      </c>
      <c r="D98" s="125"/>
      <c r="E98" s="130" t="s">
        <v>31</v>
      </c>
      <c r="F98" s="348"/>
      <c r="G98" s="248"/>
      <c r="H98" s="203"/>
      <c r="I98" s="224"/>
      <c r="J98" s="203"/>
      <c r="K98" s="224"/>
      <c r="L98" s="203"/>
      <c r="M98" s="224"/>
      <c r="N98" s="203"/>
      <c r="O98" s="224"/>
      <c r="P98" s="203"/>
      <c r="Q98" s="224"/>
      <c r="R98" s="203"/>
      <c r="S98" s="224"/>
      <c r="T98" s="203"/>
      <c r="U98" s="224"/>
      <c r="V98" s="203"/>
      <c r="W98" s="224"/>
      <c r="X98" s="204">
        <v>100</v>
      </c>
      <c r="Y98" s="246">
        <f>W98+X98</f>
        <v>100</v>
      </c>
      <c r="Z98" s="204"/>
      <c r="AA98" s="246">
        <f>Y98+Z98</f>
        <v>100</v>
      </c>
      <c r="AB98" s="204">
        <v>90.8</v>
      </c>
      <c r="AC98" s="246">
        <f>AA98+AB98</f>
        <v>190.8</v>
      </c>
      <c r="AD98" s="391"/>
      <c r="AE98" s="246">
        <f>AC98+AD98</f>
        <v>190.8</v>
      </c>
      <c r="AF98" s="391"/>
      <c r="AG98" s="246">
        <f>AE98+AF98</f>
        <v>190.8</v>
      </c>
    </row>
    <row r="99" spans="1:33" ht="12.75" customHeight="1" thickBot="1">
      <c r="A99" s="25"/>
      <c r="B99" s="26"/>
      <c r="C99" s="27">
        <v>6351</v>
      </c>
      <c r="D99" s="194"/>
      <c r="E99" s="285" t="s">
        <v>15</v>
      </c>
      <c r="F99" s="341"/>
      <c r="G99" s="237">
        <v>3300</v>
      </c>
      <c r="H99" s="86"/>
      <c r="I99" s="225">
        <f>G99+H99</f>
        <v>3300</v>
      </c>
      <c r="J99" s="86"/>
      <c r="K99" s="225">
        <f>I99+J99</f>
        <v>3300</v>
      </c>
      <c r="L99" s="86"/>
      <c r="M99" s="225">
        <f>K99+L99</f>
        <v>3300</v>
      </c>
      <c r="N99" s="86"/>
      <c r="O99" s="225">
        <f>M99+N99</f>
        <v>3300</v>
      </c>
      <c r="P99" s="86"/>
      <c r="Q99" s="225">
        <f>O99+P99</f>
        <v>3300</v>
      </c>
      <c r="R99" s="86"/>
      <c r="S99" s="225">
        <f>Q99+R99</f>
        <v>3300</v>
      </c>
      <c r="T99" s="86"/>
      <c r="U99" s="225">
        <f>S99+T99</f>
        <v>3300</v>
      </c>
      <c r="V99" s="86"/>
      <c r="W99" s="225">
        <f>U99+V99</f>
        <v>3300</v>
      </c>
      <c r="X99" s="86"/>
      <c r="Y99" s="246">
        <f>W99+X99</f>
        <v>3300</v>
      </c>
      <c r="Z99" s="86"/>
      <c r="AA99" s="246">
        <f>Y99+Z99</f>
        <v>3300</v>
      </c>
      <c r="AB99" s="86">
        <v>-90.8</v>
      </c>
      <c r="AC99" s="246">
        <f>AA99+AB99</f>
        <v>3209.2</v>
      </c>
      <c r="AD99" s="86"/>
      <c r="AE99" s="246">
        <f>AC99+AD99</f>
        <v>3209.2</v>
      </c>
      <c r="AF99" s="144"/>
      <c r="AG99" s="246">
        <f>AE99+AF99</f>
        <v>3209.2</v>
      </c>
    </row>
    <row r="100" spans="1:33" ht="27" customHeight="1">
      <c r="A100" s="49">
        <v>44</v>
      </c>
      <c r="B100" s="49">
        <v>3123</v>
      </c>
      <c r="C100" s="50"/>
      <c r="D100" s="116"/>
      <c r="E100" s="117" t="s">
        <v>65</v>
      </c>
      <c r="F100" s="338"/>
      <c r="G100" s="229"/>
      <c r="H100" s="230"/>
      <c r="I100" s="231"/>
      <c r="J100" s="230"/>
      <c r="K100" s="231"/>
      <c r="L100" s="230"/>
      <c r="M100" s="231"/>
      <c r="N100" s="230"/>
      <c r="O100" s="231"/>
      <c r="P100" s="230"/>
      <c r="Q100" s="231"/>
      <c r="R100" s="230"/>
      <c r="S100" s="231"/>
      <c r="T100" s="230"/>
      <c r="U100" s="231"/>
      <c r="V100" s="230"/>
      <c r="W100" s="231"/>
      <c r="X100" s="230"/>
      <c r="Y100" s="274"/>
      <c r="Z100" s="230"/>
      <c r="AA100" s="274"/>
      <c r="AB100" s="230"/>
      <c r="AC100" s="274"/>
      <c r="AD100" s="230"/>
      <c r="AE100" s="274"/>
      <c r="AF100" s="389"/>
      <c r="AG100" s="274"/>
    </row>
    <row r="101" spans="1:33" ht="12.75" customHeight="1">
      <c r="A101" s="52"/>
      <c r="B101" s="53"/>
      <c r="C101" s="54">
        <v>6351</v>
      </c>
      <c r="D101" s="125" t="s">
        <v>66</v>
      </c>
      <c r="E101" s="150" t="s">
        <v>67</v>
      </c>
      <c r="F101" s="85"/>
      <c r="G101" s="232"/>
      <c r="H101" s="64"/>
      <c r="I101" s="224">
        <f>G101+H101</f>
        <v>0</v>
      </c>
      <c r="J101" s="64">
        <v>1950</v>
      </c>
      <c r="K101" s="224">
        <f>I101+J101</f>
        <v>1950</v>
      </c>
      <c r="L101" s="64"/>
      <c r="M101" s="224">
        <f>K101+L101</f>
        <v>1950</v>
      </c>
      <c r="N101" s="64"/>
      <c r="O101" s="224">
        <f>M101+N101</f>
        <v>1950</v>
      </c>
      <c r="P101" s="64"/>
      <c r="Q101" s="224">
        <f>O101+P101</f>
        <v>1950</v>
      </c>
      <c r="R101" s="64"/>
      <c r="S101" s="224">
        <f>Q101+R101</f>
        <v>1950</v>
      </c>
      <c r="T101" s="64"/>
      <c r="U101" s="222">
        <f>S101+T101</f>
        <v>1950</v>
      </c>
      <c r="V101" s="64"/>
      <c r="W101" s="222">
        <f>U101+V101</f>
        <v>1950</v>
      </c>
      <c r="X101" s="64"/>
      <c r="Y101" s="244">
        <f>W101+X101</f>
        <v>1950</v>
      </c>
      <c r="Z101" s="64"/>
      <c r="AA101" s="244">
        <f>Y101+Z101</f>
        <v>1950</v>
      </c>
      <c r="AB101" s="64"/>
      <c r="AC101" s="244">
        <f>AA101+AB101</f>
        <v>1950</v>
      </c>
      <c r="AD101" s="64">
        <v>-1950</v>
      </c>
      <c r="AE101" s="244">
        <f>AC101+AD101</f>
        <v>0</v>
      </c>
      <c r="AF101" s="99"/>
      <c r="AG101" s="244">
        <f>AE101+AF101</f>
        <v>0</v>
      </c>
    </row>
    <row r="102" spans="1:33" ht="12.75" customHeight="1">
      <c r="A102" s="94"/>
      <c r="B102" s="38"/>
      <c r="C102" s="24">
        <v>6351</v>
      </c>
      <c r="D102" s="125" t="s">
        <v>180</v>
      </c>
      <c r="E102" s="121" t="s">
        <v>241</v>
      </c>
      <c r="F102" s="200"/>
      <c r="G102" s="232"/>
      <c r="H102" s="64"/>
      <c r="I102" s="224"/>
      <c r="J102" s="64"/>
      <c r="K102" s="224"/>
      <c r="L102" s="64"/>
      <c r="M102" s="224"/>
      <c r="N102" s="64"/>
      <c r="O102" s="224"/>
      <c r="P102" s="64"/>
      <c r="Q102" s="224"/>
      <c r="R102" s="64"/>
      <c r="S102" s="224"/>
      <c r="T102" s="64"/>
      <c r="U102" s="222">
        <f>S102+T102</f>
        <v>0</v>
      </c>
      <c r="V102" s="64">
        <v>700</v>
      </c>
      <c r="W102" s="222">
        <f>U102+V102</f>
        <v>700</v>
      </c>
      <c r="X102" s="64"/>
      <c r="Y102" s="244">
        <v>700</v>
      </c>
      <c r="Z102" s="64"/>
      <c r="AA102" s="244">
        <v>700</v>
      </c>
      <c r="AB102" s="64"/>
      <c r="AC102" s="244">
        <v>700</v>
      </c>
      <c r="AD102" s="64">
        <v>950</v>
      </c>
      <c r="AE102" s="244">
        <f>AC102+AD102</f>
        <v>1650</v>
      </c>
      <c r="AF102" s="99"/>
      <c r="AG102" s="244">
        <f>AE102+AF102</f>
        <v>1650</v>
      </c>
    </row>
    <row r="103" spans="1:33" ht="12.75" customHeight="1">
      <c r="A103" s="135"/>
      <c r="B103" s="136"/>
      <c r="C103" s="95">
        <v>6351</v>
      </c>
      <c r="D103" s="125" t="s">
        <v>251</v>
      </c>
      <c r="E103" s="126" t="s">
        <v>234</v>
      </c>
      <c r="F103" s="303"/>
      <c r="G103" s="304"/>
      <c r="H103" s="157"/>
      <c r="I103" s="305"/>
      <c r="J103" s="157"/>
      <c r="K103" s="305"/>
      <c r="L103" s="157"/>
      <c r="M103" s="305"/>
      <c r="N103" s="157"/>
      <c r="O103" s="305"/>
      <c r="P103" s="157"/>
      <c r="Q103" s="305"/>
      <c r="R103" s="157"/>
      <c r="S103" s="305"/>
      <c r="T103" s="157"/>
      <c r="U103" s="281"/>
      <c r="V103" s="157"/>
      <c r="W103" s="281"/>
      <c r="X103" s="157"/>
      <c r="Y103" s="306"/>
      <c r="Z103" s="157"/>
      <c r="AA103" s="306"/>
      <c r="AB103" s="157"/>
      <c r="AC103" s="306"/>
      <c r="AD103" s="157">
        <v>1000</v>
      </c>
      <c r="AE103" s="244">
        <f>AC103+AD103</f>
        <v>1000</v>
      </c>
      <c r="AF103" s="157"/>
      <c r="AG103" s="244">
        <f>AE103+AF103</f>
        <v>1000</v>
      </c>
    </row>
    <row r="104" spans="1:33" ht="15.75" customHeight="1" thickBot="1">
      <c r="A104" s="44"/>
      <c r="B104" s="45"/>
      <c r="C104" s="27">
        <v>6351</v>
      </c>
      <c r="D104" s="192"/>
      <c r="E104" s="285" t="s">
        <v>15</v>
      </c>
      <c r="F104" s="341"/>
      <c r="G104" s="237"/>
      <c r="H104" s="180"/>
      <c r="I104" s="227">
        <f>G104+H104</f>
        <v>0</v>
      </c>
      <c r="J104" s="180">
        <v>1950</v>
      </c>
      <c r="K104" s="227">
        <f>I104+J104</f>
        <v>1950</v>
      </c>
      <c r="L104" s="180"/>
      <c r="M104" s="227">
        <f>K104+L104</f>
        <v>1950</v>
      </c>
      <c r="N104" s="180"/>
      <c r="O104" s="227">
        <f>M104+N104</f>
        <v>1950</v>
      </c>
      <c r="P104" s="180"/>
      <c r="Q104" s="227">
        <f>O104+P104</f>
        <v>1950</v>
      </c>
      <c r="R104" s="180"/>
      <c r="S104" s="227">
        <f>Q104+R104</f>
        <v>1950</v>
      </c>
      <c r="T104" s="180"/>
      <c r="U104" s="225">
        <f>S104+T104</f>
        <v>1950</v>
      </c>
      <c r="V104" s="180">
        <v>700</v>
      </c>
      <c r="W104" s="225">
        <f>U104+V104</f>
        <v>2650</v>
      </c>
      <c r="X104" s="180"/>
      <c r="Y104" s="272">
        <f>W104+X104</f>
        <v>2650</v>
      </c>
      <c r="Z104" s="180"/>
      <c r="AA104" s="272">
        <f>Y104+Z104</f>
        <v>2650</v>
      </c>
      <c r="AB104" s="180"/>
      <c r="AC104" s="272">
        <f>AA104+AB104</f>
        <v>2650</v>
      </c>
      <c r="AD104" s="180">
        <v>0</v>
      </c>
      <c r="AE104" s="272">
        <f>AC104+AD104</f>
        <v>2650</v>
      </c>
      <c r="AF104" s="180"/>
      <c r="AG104" s="272">
        <f>AE104+AF104</f>
        <v>2650</v>
      </c>
    </row>
    <row r="105" spans="1:33" ht="27" customHeight="1">
      <c r="A105" s="114">
        <v>45</v>
      </c>
      <c r="B105" s="114">
        <v>3124</v>
      </c>
      <c r="C105" s="115"/>
      <c r="D105" s="116"/>
      <c r="E105" s="117" t="s">
        <v>74</v>
      </c>
      <c r="F105" s="349" t="s">
        <v>104</v>
      </c>
      <c r="G105" s="229"/>
      <c r="H105" s="230"/>
      <c r="I105" s="231"/>
      <c r="J105" s="230"/>
      <c r="K105" s="231"/>
      <c r="L105" s="230"/>
      <c r="M105" s="231"/>
      <c r="N105" s="230"/>
      <c r="O105" s="231"/>
      <c r="P105" s="230"/>
      <c r="Q105" s="231"/>
      <c r="R105" s="230"/>
      <c r="S105" s="231"/>
      <c r="T105" s="230"/>
      <c r="U105" s="231"/>
      <c r="V105" s="230"/>
      <c r="W105" s="231"/>
      <c r="X105" s="230"/>
      <c r="Y105" s="274"/>
      <c r="Z105" s="230"/>
      <c r="AA105" s="274"/>
      <c r="AB105" s="230"/>
      <c r="AC105" s="274"/>
      <c r="AD105" s="230"/>
      <c r="AE105" s="274"/>
      <c r="AF105" s="230"/>
      <c r="AG105" s="274"/>
    </row>
    <row r="106" spans="1:33" ht="12.75" customHeight="1">
      <c r="A106" s="118"/>
      <c r="B106" s="119"/>
      <c r="C106" s="120">
        <v>6351</v>
      </c>
      <c r="D106" s="149" t="s">
        <v>80</v>
      </c>
      <c r="E106" s="121" t="s">
        <v>113</v>
      </c>
      <c r="F106" s="85" t="s">
        <v>85</v>
      </c>
      <c r="G106" s="232"/>
      <c r="H106" s="99">
        <v>16253</v>
      </c>
      <c r="I106" s="224">
        <f>G106+H106</f>
        <v>16253</v>
      </c>
      <c r="J106" s="99"/>
      <c r="K106" s="244">
        <f>I106+J106</f>
        <v>16253</v>
      </c>
      <c r="L106" s="99"/>
      <c r="M106" s="244">
        <f>K106+L106</f>
        <v>16253</v>
      </c>
      <c r="N106" s="99"/>
      <c r="O106" s="244">
        <f t="shared" ref="O106:O112" si="10">M106+N106</f>
        <v>16253</v>
      </c>
      <c r="P106" s="99"/>
      <c r="Q106" s="244">
        <f t="shared" ref="Q106:Q112" si="11">O106+P106</f>
        <v>16253</v>
      </c>
      <c r="R106" s="99"/>
      <c r="S106" s="244">
        <f t="shared" ref="S106:S112" si="12">Q106+R106</f>
        <v>16253</v>
      </c>
      <c r="T106" s="99"/>
      <c r="U106" s="222">
        <f t="shared" ref="U106:U112" si="13">S106+T106</f>
        <v>16253</v>
      </c>
      <c r="V106" s="99"/>
      <c r="W106" s="222">
        <f t="shared" ref="W106:W112" si="14">U106+V106</f>
        <v>16253</v>
      </c>
      <c r="X106" s="99"/>
      <c r="Y106" s="244">
        <f t="shared" ref="Y106:Y112" si="15">W106+X106</f>
        <v>16253</v>
      </c>
      <c r="Z106" s="99"/>
      <c r="AA106" s="244">
        <f t="shared" ref="AA106:AA112" si="16">Y106+Z106</f>
        <v>16253</v>
      </c>
      <c r="AB106" s="99"/>
      <c r="AC106" s="244">
        <f t="shared" ref="AC106:AC112" si="17">AA106+AB106</f>
        <v>16253</v>
      </c>
      <c r="AD106" s="99"/>
      <c r="AE106" s="244">
        <f t="shared" ref="AE106:AE112" si="18">AC106+AD106</f>
        <v>16253</v>
      </c>
      <c r="AF106" s="99"/>
      <c r="AG106" s="244">
        <f t="shared" ref="AG106:AG112" si="19">AE106+AF106</f>
        <v>16253</v>
      </c>
    </row>
    <row r="107" spans="1:33" ht="12.75" customHeight="1">
      <c r="A107" s="118"/>
      <c r="B107" s="123"/>
      <c r="C107" s="124">
        <v>6351</v>
      </c>
      <c r="D107" s="149" t="s">
        <v>80</v>
      </c>
      <c r="E107" s="121" t="s">
        <v>113</v>
      </c>
      <c r="F107" s="85"/>
      <c r="G107" s="232"/>
      <c r="H107" s="99"/>
      <c r="I107" s="224"/>
      <c r="J107" s="99"/>
      <c r="K107" s="244"/>
      <c r="L107" s="99"/>
      <c r="M107" s="244"/>
      <c r="N107" s="99">
        <v>8300</v>
      </c>
      <c r="O107" s="244">
        <f t="shared" si="10"/>
        <v>8300</v>
      </c>
      <c r="P107" s="99"/>
      <c r="Q107" s="244">
        <f t="shared" si="11"/>
        <v>8300</v>
      </c>
      <c r="R107" s="99"/>
      <c r="S107" s="244">
        <f t="shared" si="12"/>
        <v>8300</v>
      </c>
      <c r="T107" s="99"/>
      <c r="U107" s="222">
        <f t="shared" si="13"/>
        <v>8300</v>
      </c>
      <c r="V107" s="99"/>
      <c r="W107" s="222">
        <f t="shared" si="14"/>
        <v>8300</v>
      </c>
      <c r="X107" s="99"/>
      <c r="Y107" s="244">
        <f t="shared" si="15"/>
        <v>8300</v>
      </c>
      <c r="Z107" s="99"/>
      <c r="AA107" s="244">
        <f t="shared" si="16"/>
        <v>8300</v>
      </c>
      <c r="AB107" s="99">
        <v>-1000</v>
      </c>
      <c r="AC107" s="244">
        <f t="shared" si="17"/>
        <v>7300</v>
      </c>
      <c r="AD107" s="99">
        <v>-1161</v>
      </c>
      <c r="AE107" s="244">
        <f t="shared" si="18"/>
        <v>6139</v>
      </c>
      <c r="AF107" s="112"/>
      <c r="AG107" s="244">
        <f t="shared" si="19"/>
        <v>6139</v>
      </c>
    </row>
    <row r="108" spans="1:33" ht="12.75" customHeight="1">
      <c r="A108" s="118"/>
      <c r="B108" s="123"/>
      <c r="C108" s="124">
        <v>5331</v>
      </c>
      <c r="D108" s="149" t="s">
        <v>80</v>
      </c>
      <c r="E108" s="121" t="s">
        <v>113</v>
      </c>
      <c r="F108" s="85"/>
      <c r="G108" s="232"/>
      <c r="H108" s="99"/>
      <c r="I108" s="224"/>
      <c r="J108" s="99"/>
      <c r="K108" s="244"/>
      <c r="L108" s="99"/>
      <c r="M108" s="244"/>
      <c r="N108" s="99"/>
      <c r="O108" s="244"/>
      <c r="P108" s="99"/>
      <c r="Q108" s="244"/>
      <c r="R108" s="99"/>
      <c r="S108" s="244"/>
      <c r="T108" s="99"/>
      <c r="U108" s="222"/>
      <c r="V108" s="99"/>
      <c r="W108" s="222"/>
      <c r="X108" s="99"/>
      <c r="Y108" s="244"/>
      <c r="Z108" s="99"/>
      <c r="AA108" s="244"/>
      <c r="AB108" s="99"/>
      <c r="AC108" s="244"/>
      <c r="AD108" s="99">
        <v>1161</v>
      </c>
      <c r="AE108" s="244">
        <f t="shared" si="18"/>
        <v>1161</v>
      </c>
      <c r="AF108" s="112"/>
      <c r="AG108" s="244">
        <f t="shared" si="19"/>
        <v>1161</v>
      </c>
    </row>
    <row r="109" spans="1:33" ht="12.75" customHeight="1">
      <c r="A109" s="118"/>
      <c r="B109" s="123"/>
      <c r="C109" s="124">
        <v>6351</v>
      </c>
      <c r="D109" s="125" t="s">
        <v>141</v>
      </c>
      <c r="E109" s="121" t="s">
        <v>122</v>
      </c>
      <c r="F109" s="85"/>
      <c r="G109" s="232"/>
      <c r="H109" s="99"/>
      <c r="I109" s="224"/>
      <c r="J109" s="99"/>
      <c r="K109" s="244"/>
      <c r="L109" s="99"/>
      <c r="M109" s="244"/>
      <c r="N109" s="99">
        <v>600</v>
      </c>
      <c r="O109" s="244">
        <f t="shared" si="10"/>
        <v>600</v>
      </c>
      <c r="P109" s="99"/>
      <c r="Q109" s="244">
        <f t="shared" si="11"/>
        <v>600</v>
      </c>
      <c r="R109" s="99"/>
      <c r="S109" s="244">
        <f t="shared" si="12"/>
        <v>600</v>
      </c>
      <c r="T109" s="99"/>
      <c r="U109" s="222">
        <f t="shared" si="13"/>
        <v>600</v>
      </c>
      <c r="V109" s="99"/>
      <c r="W109" s="222">
        <f t="shared" si="14"/>
        <v>600</v>
      </c>
      <c r="X109" s="99"/>
      <c r="Y109" s="244">
        <f t="shared" si="15"/>
        <v>600</v>
      </c>
      <c r="Z109" s="99"/>
      <c r="AA109" s="244">
        <f t="shared" si="16"/>
        <v>600</v>
      </c>
      <c r="AB109" s="99">
        <v>110</v>
      </c>
      <c r="AC109" s="244">
        <f t="shared" si="17"/>
        <v>710</v>
      </c>
      <c r="AD109" s="112"/>
      <c r="AE109" s="244">
        <f t="shared" si="18"/>
        <v>710</v>
      </c>
      <c r="AF109" s="112"/>
      <c r="AG109" s="244">
        <f t="shared" si="19"/>
        <v>710</v>
      </c>
    </row>
    <row r="110" spans="1:33" ht="12.75" customHeight="1">
      <c r="A110" s="128"/>
      <c r="B110" s="123"/>
      <c r="C110" s="124">
        <v>5331</v>
      </c>
      <c r="D110" s="125" t="s">
        <v>86</v>
      </c>
      <c r="E110" s="126" t="s">
        <v>87</v>
      </c>
      <c r="F110" s="85"/>
      <c r="G110" s="232"/>
      <c r="H110" s="99"/>
      <c r="I110" s="224"/>
      <c r="J110" s="151">
        <v>1700</v>
      </c>
      <c r="K110" s="244">
        <f>I110+J110</f>
        <v>1700</v>
      </c>
      <c r="L110" s="112"/>
      <c r="M110" s="244">
        <f>K110+L110</f>
        <v>1700</v>
      </c>
      <c r="N110" s="112"/>
      <c r="O110" s="244">
        <f t="shared" si="10"/>
        <v>1700</v>
      </c>
      <c r="P110" s="112"/>
      <c r="Q110" s="244">
        <f t="shared" si="11"/>
        <v>1700</v>
      </c>
      <c r="R110" s="112"/>
      <c r="S110" s="244">
        <f t="shared" si="12"/>
        <v>1700</v>
      </c>
      <c r="T110" s="112"/>
      <c r="U110" s="222">
        <f t="shared" si="13"/>
        <v>1700</v>
      </c>
      <c r="V110" s="112"/>
      <c r="W110" s="222">
        <f t="shared" si="14"/>
        <v>1700</v>
      </c>
      <c r="X110" s="112"/>
      <c r="Y110" s="244">
        <f t="shared" si="15"/>
        <v>1700</v>
      </c>
      <c r="Z110" s="112"/>
      <c r="AA110" s="244">
        <f t="shared" si="16"/>
        <v>1700</v>
      </c>
      <c r="AB110" s="99">
        <v>-110</v>
      </c>
      <c r="AC110" s="244">
        <f t="shared" si="17"/>
        <v>1590</v>
      </c>
      <c r="AD110" s="99">
        <v>-171</v>
      </c>
      <c r="AE110" s="244">
        <f t="shared" si="18"/>
        <v>1419</v>
      </c>
      <c r="AF110" s="99"/>
      <c r="AG110" s="244">
        <f t="shared" si="19"/>
        <v>1419</v>
      </c>
    </row>
    <row r="111" spans="1:33" ht="12.75" customHeight="1">
      <c r="A111" s="122"/>
      <c r="B111" s="127"/>
      <c r="C111" s="128">
        <v>5331</v>
      </c>
      <c r="D111" s="129"/>
      <c r="E111" s="130" t="s">
        <v>31</v>
      </c>
      <c r="F111" s="85"/>
      <c r="G111" s="232"/>
      <c r="H111" s="99"/>
      <c r="I111" s="224"/>
      <c r="J111" s="152">
        <v>1700</v>
      </c>
      <c r="K111" s="246">
        <f>I111+J111</f>
        <v>1700</v>
      </c>
      <c r="L111" s="113"/>
      <c r="M111" s="246">
        <f>K111+L111</f>
        <v>1700</v>
      </c>
      <c r="N111" s="113"/>
      <c r="O111" s="246">
        <f t="shared" si="10"/>
        <v>1700</v>
      </c>
      <c r="P111" s="113"/>
      <c r="Q111" s="246">
        <f t="shared" si="11"/>
        <v>1700</v>
      </c>
      <c r="R111" s="113"/>
      <c r="S111" s="246">
        <f t="shared" si="12"/>
        <v>1700</v>
      </c>
      <c r="T111" s="113"/>
      <c r="U111" s="225">
        <f t="shared" si="13"/>
        <v>1700</v>
      </c>
      <c r="V111" s="113"/>
      <c r="W111" s="225">
        <f t="shared" si="14"/>
        <v>1700</v>
      </c>
      <c r="X111" s="113"/>
      <c r="Y111" s="246">
        <f t="shared" si="15"/>
        <v>1700</v>
      </c>
      <c r="Z111" s="113"/>
      <c r="AA111" s="246">
        <f t="shared" si="16"/>
        <v>1700</v>
      </c>
      <c r="AB111" s="139">
        <v>-110</v>
      </c>
      <c r="AC111" s="246">
        <f t="shared" si="17"/>
        <v>1590</v>
      </c>
      <c r="AD111" s="139">
        <v>990</v>
      </c>
      <c r="AE111" s="246">
        <f t="shared" si="18"/>
        <v>2580</v>
      </c>
      <c r="AF111" s="139"/>
      <c r="AG111" s="246">
        <f t="shared" si="19"/>
        <v>2580</v>
      </c>
    </row>
    <row r="112" spans="1:33" ht="15.75" customHeight="1" thickBot="1">
      <c r="A112" s="131"/>
      <c r="B112" s="132"/>
      <c r="C112" s="128">
        <v>6351</v>
      </c>
      <c r="D112" s="133"/>
      <c r="E112" s="134" t="s">
        <v>15</v>
      </c>
      <c r="F112" s="347"/>
      <c r="G112" s="245"/>
      <c r="H112" s="100">
        <v>16253</v>
      </c>
      <c r="I112" s="247">
        <f>G112+H112</f>
        <v>16253</v>
      </c>
      <c r="J112" s="100"/>
      <c r="K112" s="246">
        <f>I112+J112</f>
        <v>16253</v>
      </c>
      <c r="L112" s="100"/>
      <c r="M112" s="246">
        <f>K112+L112</f>
        <v>16253</v>
      </c>
      <c r="N112" s="100">
        <v>8900</v>
      </c>
      <c r="O112" s="246">
        <f t="shared" si="10"/>
        <v>25153</v>
      </c>
      <c r="P112" s="100"/>
      <c r="Q112" s="246">
        <f t="shared" si="11"/>
        <v>25153</v>
      </c>
      <c r="R112" s="100"/>
      <c r="S112" s="246">
        <f t="shared" si="12"/>
        <v>25153</v>
      </c>
      <c r="T112" s="100"/>
      <c r="U112" s="225">
        <f t="shared" si="13"/>
        <v>25153</v>
      </c>
      <c r="V112" s="100"/>
      <c r="W112" s="225">
        <f t="shared" si="14"/>
        <v>25153</v>
      </c>
      <c r="X112" s="100"/>
      <c r="Y112" s="246">
        <f t="shared" si="15"/>
        <v>25153</v>
      </c>
      <c r="Z112" s="100"/>
      <c r="AA112" s="246">
        <f t="shared" si="16"/>
        <v>25153</v>
      </c>
      <c r="AB112" s="100">
        <v>-890</v>
      </c>
      <c r="AC112" s="246">
        <f t="shared" si="17"/>
        <v>24263</v>
      </c>
      <c r="AD112" s="100">
        <f>AD107</f>
        <v>-1161</v>
      </c>
      <c r="AE112" s="246">
        <f t="shared" si="18"/>
        <v>23102</v>
      </c>
      <c r="AF112" s="100"/>
      <c r="AG112" s="246">
        <f t="shared" si="19"/>
        <v>23102</v>
      </c>
    </row>
    <row r="113" spans="1:33" ht="15" customHeight="1">
      <c r="A113" s="49">
        <v>46</v>
      </c>
      <c r="B113" s="49">
        <v>3114</v>
      </c>
      <c r="C113" s="50"/>
      <c r="D113" s="116"/>
      <c r="E113" s="117" t="s">
        <v>68</v>
      </c>
      <c r="F113" s="338"/>
      <c r="G113" s="229"/>
      <c r="H113" s="230"/>
      <c r="I113" s="231"/>
      <c r="J113" s="230"/>
      <c r="K113" s="231"/>
      <c r="L113" s="230"/>
      <c r="M113" s="231"/>
      <c r="N113" s="230"/>
      <c r="O113" s="231"/>
      <c r="P113" s="230"/>
      <c r="Q113" s="231"/>
      <c r="R113" s="230"/>
      <c r="S113" s="231"/>
      <c r="T113" s="230"/>
      <c r="U113" s="231"/>
      <c r="V113" s="230"/>
      <c r="W113" s="231"/>
      <c r="X113" s="230"/>
      <c r="Y113" s="274"/>
      <c r="Z113" s="230"/>
      <c r="AA113" s="274"/>
      <c r="AB113" s="230"/>
      <c r="AC113" s="274"/>
      <c r="AD113" s="230"/>
      <c r="AE113" s="274"/>
      <c r="AF113" s="230"/>
      <c r="AG113" s="274"/>
    </row>
    <row r="114" spans="1:33" ht="12.75" customHeight="1">
      <c r="A114" s="118"/>
      <c r="B114" s="53"/>
      <c r="C114" s="95">
        <v>6351</v>
      </c>
      <c r="D114" s="96" t="s">
        <v>69</v>
      </c>
      <c r="E114" s="126" t="s">
        <v>70</v>
      </c>
      <c r="F114" s="85"/>
      <c r="G114" s="232"/>
      <c r="H114" s="64"/>
      <c r="I114" s="224">
        <f>G114+H114</f>
        <v>0</v>
      </c>
      <c r="J114" s="64">
        <v>3332</v>
      </c>
      <c r="K114" s="244">
        <f>I114+J114</f>
        <v>3332</v>
      </c>
      <c r="L114" s="64"/>
      <c r="M114" s="224">
        <f>K114+L114</f>
        <v>3332</v>
      </c>
      <c r="N114" s="64"/>
      <c r="O114" s="224">
        <f>M114+N114</f>
        <v>3332</v>
      </c>
      <c r="P114" s="64"/>
      <c r="Q114" s="224">
        <f>O114+P114</f>
        <v>3332</v>
      </c>
      <c r="R114" s="64"/>
      <c r="S114" s="224">
        <f>Q114+R114</f>
        <v>3332</v>
      </c>
      <c r="T114" s="64"/>
      <c r="U114" s="222">
        <f>S114+T114</f>
        <v>3332</v>
      </c>
      <c r="V114" s="64"/>
      <c r="W114" s="222">
        <f t="shared" ref="W114:W119" si="20">U114+V114</f>
        <v>3332</v>
      </c>
      <c r="X114" s="64"/>
      <c r="Y114" s="244">
        <f>W114+X114</f>
        <v>3332</v>
      </c>
      <c r="Z114" s="64"/>
      <c r="AA114" s="244">
        <f>Y114+Z114</f>
        <v>3332</v>
      </c>
      <c r="AB114" s="64"/>
      <c r="AC114" s="244">
        <f>AA114+AB114</f>
        <v>3332</v>
      </c>
      <c r="AD114" s="64">
        <v>-388</v>
      </c>
      <c r="AE114" s="244">
        <f>AC114+AD114</f>
        <v>2944</v>
      </c>
      <c r="AF114" s="64"/>
      <c r="AG114" s="244">
        <f>AE114+AF114</f>
        <v>2944</v>
      </c>
    </row>
    <row r="115" spans="1:33" ht="15.75" customHeight="1" thickBot="1">
      <c r="A115" s="44"/>
      <c r="B115" s="45"/>
      <c r="C115" s="88">
        <v>6351</v>
      </c>
      <c r="D115" s="133"/>
      <c r="E115" s="134" t="s">
        <v>15</v>
      </c>
      <c r="F115" s="347"/>
      <c r="G115" s="245"/>
      <c r="H115" s="100"/>
      <c r="I115" s="227">
        <f>G115+H115</f>
        <v>0</v>
      </c>
      <c r="J115" s="100">
        <v>3332</v>
      </c>
      <c r="K115" s="225">
        <f>I115+J115</f>
        <v>3332</v>
      </c>
      <c r="L115" s="100"/>
      <c r="M115" s="225">
        <f>K115+L115</f>
        <v>3332</v>
      </c>
      <c r="N115" s="100"/>
      <c r="O115" s="225">
        <f>M115+N115</f>
        <v>3332</v>
      </c>
      <c r="P115" s="100"/>
      <c r="Q115" s="225">
        <f>O115+P115</f>
        <v>3332</v>
      </c>
      <c r="R115" s="100"/>
      <c r="S115" s="225">
        <f>Q115+R115</f>
        <v>3332</v>
      </c>
      <c r="T115" s="100"/>
      <c r="U115" s="225">
        <f>S115+T115</f>
        <v>3332</v>
      </c>
      <c r="V115" s="100"/>
      <c r="W115" s="227">
        <f t="shared" si="20"/>
        <v>3332</v>
      </c>
      <c r="X115" s="100"/>
      <c r="Y115" s="246">
        <f>W115+X115</f>
        <v>3332</v>
      </c>
      <c r="Z115" s="100"/>
      <c r="AA115" s="246">
        <f>Y115+Z115</f>
        <v>3332</v>
      </c>
      <c r="AB115" s="100"/>
      <c r="AC115" s="246">
        <f>AA115+AB115</f>
        <v>3332</v>
      </c>
      <c r="AD115" s="100">
        <v>-388</v>
      </c>
      <c r="AE115" s="246">
        <f>AC115+AD115</f>
        <v>2944</v>
      </c>
      <c r="AF115" s="100"/>
      <c r="AG115" s="246">
        <f>AE115+AF115</f>
        <v>2944</v>
      </c>
    </row>
    <row r="116" spans="1:33" ht="27" customHeight="1">
      <c r="A116" s="19">
        <v>47</v>
      </c>
      <c r="B116" s="20">
        <v>3114</v>
      </c>
      <c r="C116" s="28"/>
      <c r="D116" s="193"/>
      <c r="E116" s="259" t="s">
        <v>33</v>
      </c>
      <c r="F116" s="338"/>
      <c r="G116" s="229"/>
      <c r="H116" s="230"/>
      <c r="I116" s="231"/>
      <c r="J116" s="230"/>
      <c r="K116" s="231"/>
      <c r="L116" s="230"/>
      <c r="M116" s="231"/>
      <c r="N116" s="230"/>
      <c r="O116" s="231"/>
      <c r="P116" s="230"/>
      <c r="Q116" s="231"/>
      <c r="R116" s="230"/>
      <c r="S116" s="231"/>
      <c r="T116" s="230"/>
      <c r="U116" s="231"/>
      <c r="V116" s="230"/>
      <c r="W116" s="281">
        <f t="shared" si="20"/>
        <v>0</v>
      </c>
      <c r="X116" s="230"/>
      <c r="Y116" s="274"/>
      <c r="Z116" s="230"/>
      <c r="AA116" s="274"/>
      <c r="AB116" s="230"/>
      <c r="AC116" s="274"/>
      <c r="AD116" s="230"/>
      <c r="AE116" s="274"/>
      <c r="AF116" s="230"/>
      <c r="AG116" s="274"/>
    </row>
    <row r="117" spans="1:33" ht="12.75" customHeight="1">
      <c r="A117" s="22"/>
      <c r="B117" s="23"/>
      <c r="C117" s="24">
        <v>6351</v>
      </c>
      <c r="D117" s="125" t="s">
        <v>36</v>
      </c>
      <c r="E117" s="216" t="s">
        <v>34</v>
      </c>
      <c r="F117" s="85"/>
      <c r="G117" s="232">
        <v>3000</v>
      </c>
      <c r="H117" s="90"/>
      <c r="I117" s="224">
        <f>G117+H117</f>
        <v>3000</v>
      </c>
      <c r="J117" s="90"/>
      <c r="K117" s="224">
        <f>I117+J117</f>
        <v>3000</v>
      </c>
      <c r="L117" s="90"/>
      <c r="M117" s="224">
        <f>K117+L117</f>
        <v>3000</v>
      </c>
      <c r="N117" s="90"/>
      <c r="O117" s="224">
        <f>M117+N117</f>
        <v>3000</v>
      </c>
      <c r="P117" s="90"/>
      <c r="Q117" s="224">
        <f>O117+P117</f>
        <v>3000</v>
      </c>
      <c r="R117" s="90"/>
      <c r="S117" s="224">
        <f>Q117+R117</f>
        <v>3000</v>
      </c>
      <c r="T117" s="90"/>
      <c r="U117" s="222">
        <f>S117+T117</f>
        <v>3000</v>
      </c>
      <c r="V117" s="90"/>
      <c r="W117" s="222">
        <f t="shared" si="20"/>
        <v>3000</v>
      </c>
      <c r="X117" s="64">
        <v>31</v>
      </c>
      <c r="Y117" s="244">
        <f>W117+X117</f>
        <v>3031</v>
      </c>
      <c r="Z117" s="64"/>
      <c r="AA117" s="244">
        <f>Y117+Z117</f>
        <v>3031</v>
      </c>
      <c r="AB117" s="64"/>
      <c r="AC117" s="244">
        <f>AA117+AB117</f>
        <v>3031</v>
      </c>
      <c r="AD117" s="64"/>
      <c r="AE117" s="244">
        <f>AC117+AD117</f>
        <v>3031</v>
      </c>
      <c r="AF117" s="64"/>
      <c r="AG117" s="244">
        <f>AE117+AF117</f>
        <v>3031</v>
      </c>
    </row>
    <row r="118" spans="1:33" ht="12.75" customHeight="1">
      <c r="A118" s="22"/>
      <c r="B118" s="23"/>
      <c r="C118" s="24">
        <v>6351</v>
      </c>
      <c r="D118" s="125" t="s">
        <v>166</v>
      </c>
      <c r="E118" s="216" t="s">
        <v>156</v>
      </c>
      <c r="F118" s="200"/>
      <c r="G118" s="232"/>
      <c r="H118" s="90"/>
      <c r="I118" s="224"/>
      <c r="J118" s="90"/>
      <c r="K118" s="224"/>
      <c r="L118" s="90"/>
      <c r="M118" s="224"/>
      <c r="N118" s="90"/>
      <c r="O118" s="224"/>
      <c r="P118" s="64">
        <v>150</v>
      </c>
      <c r="Q118" s="224">
        <f>O118+P118</f>
        <v>150</v>
      </c>
      <c r="R118" s="64"/>
      <c r="S118" s="224">
        <f>Q118+R118</f>
        <v>150</v>
      </c>
      <c r="T118" s="64"/>
      <c r="U118" s="222">
        <f>S118+T118</f>
        <v>150</v>
      </c>
      <c r="V118" s="64"/>
      <c r="W118" s="222">
        <f t="shared" si="20"/>
        <v>150</v>
      </c>
      <c r="X118" s="64">
        <v>-31</v>
      </c>
      <c r="Y118" s="244">
        <f>W118+X118</f>
        <v>119</v>
      </c>
      <c r="Z118" s="64"/>
      <c r="AA118" s="244">
        <f>Y118+Z118</f>
        <v>119</v>
      </c>
      <c r="AB118" s="64"/>
      <c r="AC118" s="244">
        <f>AA118+AB118</f>
        <v>119</v>
      </c>
      <c r="AD118" s="64"/>
      <c r="AE118" s="244">
        <f>AC118+AD118</f>
        <v>119</v>
      </c>
      <c r="AF118" s="64"/>
      <c r="AG118" s="244">
        <f>AE118+AF118</f>
        <v>119</v>
      </c>
    </row>
    <row r="119" spans="1:33" ht="12.75" customHeight="1" thickBot="1">
      <c r="A119" s="29"/>
      <c r="B119" s="30"/>
      <c r="C119" s="31">
        <v>6351</v>
      </c>
      <c r="D119" s="196"/>
      <c r="E119" s="270" t="s">
        <v>15</v>
      </c>
      <c r="F119" s="347"/>
      <c r="G119" s="245">
        <v>3000</v>
      </c>
      <c r="H119" s="100"/>
      <c r="I119" s="247">
        <f>G119+H119</f>
        <v>3000</v>
      </c>
      <c r="J119" s="100"/>
      <c r="K119" s="236">
        <f>I119+J119</f>
        <v>3000</v>
      </c>
      <c r="L119" s="100"/>
      <c r="M119" s="236">
        <f>K119+L119</f>
        <v>3000</v>
      </c>
      <c r="N119" s="100"/>
      <c r="O119" s="236">
        <f>M119+N119</f>
        <v>3000</v>
      </c>
      <c r="P119" s="253">
        <v>150</v>
      </c>
      <c r="Q119" s="236">
        <f>O119+P119</f>
        <v>3150</v>
      </c>
      <c r="R119" s="100"/>
      <c r="S119" s="236">
        <f>Q119+R119</f>
        <v>3150</v>
      </c>
      <c r="T119" s="100"/>
      <c r="U119" s="225">
        <f>S119+T119</f>
        <v>3150</v>
      </c>
      <c r="V119" s="100"/>
      <c r="W119" s="225">
        <f t="shared" si="20"/>
        <v>3150</v>
      </c>
      <c r="X119" s="100">
        <v>0</v>
      </c>
      <c r="Y119" s="276">
        <f>W119+X119</f>
        <v>3150</v>
      </c>
      <c r="Z119" s="100"/>
      <c r="AA119" s="276">
        <f>Y119+Z119</f>
        <v>3150</v>
      </c>
      <c r="AB119" s="100"/>
      <c r="AC119" s="276">
        <f>AA119+AB119</f>
        <v>3150</v>
      </c>
      <c r="AD119" s="100"/>
      <c r="AE119" s="276">
        <f>AC119+AD119</f>
        <v>3150</v>
      </c>
      <c r="AF119" s="100"/>
      <c r="AG119" s="276">
        <f>AE119+AF119</f>
        <v>3150</v>
      </c>
    </row>
    <row r="120" spans="1:33" ht="27" customHeight="1">
      <c r="A120" s="19">
        <v>49</v>
      </c>
      <c r="B120" s="20">
        <v>4322</v>
      </c>
      <c r="C120" s="28"/>
      <c r="D120" s="193"/>
      <c r="E120" s="259" t="s">
        <v>124</v>
      </c>
      <c r="F120" s="338"/>
      <c r="G120" s="229"/>
      <c r="H120" s="230"/>
      <c r="I120" s="231"/>
      <c r="J120" s="230"/>
      <c r="K120" s="231"/>
      <c r="L120" s="230"/>
      <c r="M120" s="231"/>
      <c r="N120" s="230"/>
      <c r="O120" s="231"/>
      <c r="P120" s="230"/>
      <c r="Q120" s="231"/>
      <c r="R120" s="230"/>
      <c r="S120" s="231"/>
      <c r="T120" s="230"/>
      <c r="U120" s="231"/>
      <c r="V120" s="230"/>
      <c r="W120" s="231"/>
      <c r="X120" s="230"/>
      <c r="Y120" s="274"/>
      <c r="Z120" s="230"/>
      <c r="AA120" s="274"/>
      <c r="AB120" s="230"/>
      <c r="AC120" s="274"/>
      <c r="AD120" s="230"/>
      <c r="AE120" s="274"/>
      <c r="AF120" s="230"/>
      <c r="AG120" s="274"/>
    </row>
    <row r="121" spans="1:33" ht="12.75" customHeight="1">
      <c r="A121" s="22"/>
      <c r="B121" s="23"/>
      <c r="C121" s="24">
        <v>5331</v>
      </c>
      <c r="D121" s="125" t="s">
        <v>142</v>
      </c>
      <c r="E121" s="216" t="s">
        <v>126</v>
      </c>
      <c r="F121" s="346"/>
      <c r="G121" s="232"/>
      <c r="H121" s="64"/>
      <c r="I121" s="224"/>
      <c r="J121" s="64"/>
      <c r="K121" s="244"/>
      <c r="L121" s="64"/>
      <c r="M121" s="224"/>
      <c r="N121" s="64">
        <v>4000</v>
      </c>
      <c r="O121" s="224">
        <f>M121+N121</f>
        <v>4000</v>
      </c>
      <c r="P121" s="64"/>
      <c r="Q121" s="224">
        <f>O121+P121</f>
        <v>4000</v>
      </c>
      <c r="R121" s="64"/>
      <c r="S121" s="224">
        <f>Q121+R121</f>
        <v>4000</v>
      </c>
      <c r="T121" s="64"/>
      <c r="U121" s="222">
        <f>S121+T121</f>
        <v>4000</v>
      </c>
      <c r="V121" s="64"/>
      <c r="W121" s="222">
        <f>U121+V121</f>
        <v>4000</v>
      </c>
      <c r="X121" s="64"/>
      <c r="Y121" s="244">
        <f>W121+X121</f>
        <v>4000</v>
      </c>
      <c r="Z121" s="64"/>
      <c r="AA121" s="244">
        <f>Y121+Z121</f>
        <v>4000</v>
      </c>
      <c r="AB121" s="64">
        <v>-126</v>
      </c>
      <c r="AC121" s="244">
        <f>AA121+AB121</f>
        <v>3874</v>
      </c>
      <c r="AD121" s="64"/>
      <c r="AE121" s="244">
        <f>AC121+AD121</f>
        <v>3874</v>
      </c>
      <c r="AF121" s="64"/>
      <c r="AG121" s="244">
        <f>AE121+AF121</f>
        <v>3874</v>
      </c>
    </row>
    <row r="122" spans="1:33" ht="12.75" customHeight="1" thickBot="1">
      <c r="A122" s="25" t="s">
        <v>179</v>
      </c>
      <c r="B122" s="26"/>
      <c r="C122" s="27">
        <v>5331</v>
      </c>
      <c r="D122" s="194"/>
      <c r="E122" s="289" t="s">
        <v>31</v>
      </c>
      <c r="F122" s="25"/>
      <c r="G122" s="237"/>
      <c r="H122" s="180"/>
      <c r="I122" s="227"/>
      <c r="J122" s="180"/>
      <c r="K122" s="227"/>
      <c r="L122" s="180"/>
      <c r="M122" s="227"/>
      <c r="N122" s="180">
        <v>4000</v>
      </c>
      <c r="O122" s="227">
        <f>M122+N122</f>
        <v>4000</v>
      </c>
      <c r="P122" s="180"/>
      <c r="Q122" s="227">
        <f>O122+P122</f>
        <v>4000</v>
      </c>
      <c r="R122" s="180"/>
      <c r="S122" s="227">
        <f>Q122+R122</f>
        <v>4000</v>
      </c>
      <c r="T122" s="180"/>
      <c r="U122" s="225">
        <f>S122+T122</f>
        <v>4000</v>
      </c>
      <c r="V122" s="180"/>
      <c r="W122" s="225">
        <f>U122+V122</f>
        <v>4000</v>
      </c>
      <c r="X122" s="180"/>
      <c r="Y122" s="272">
        <f>W122+X122</f>
        <v>4000</v>
      </c>
      <c r="Z122" s="180"/>
      <c r="AA122" s="272">
        <f>Y122+Z122</f>
        <v>4000</v>
      </c>
      <c r="AB122" s="180">
        <v>-126</v>
      </c>
      <c r="AC122" s="272">
        <f>AA122+AB122</f>
        <v>3874</v>
      </c>
      <c r="AD122" s="180"/>
      <c r="AE122" s="272">
        <f>AC122+AD122</f>
        <v>3874</v>
      </c>
      <c r="AF122" s="180"/>
      <c r="AG122" s="272">
        <f>AE122+AF122</f>
        <v>3874</v>
      </c>
    </row>
    <row r="123" spans="1:33" ht="16.899999999999999" customHeight="1">
      <c r="A123" s="19">
        <v>53</v>
      </c>
      <c r="B123" s="20">
        <v>3123</v>
      </c>
      <c r="C123" s="28"/>
      <c r="D123" s="193"/>
      <c r="E123" s="259" t="s">
        <v>235</v>
      </c>
      <c r="F123" s="102"/>
      <c r="G123" s="243"/>
      <c r="H123" s="143"/>
      <c r="I123" s="228"/>
      <c r="J123" s="143"/>
      <c r="K123" s="228"/>
      <c r="L123" s="143"/>
      <c r="M123" s="228"/>
      <c r="N123" s="143"/>
      <c r="O123" s="228"/>
      <c r="P123" s="143"/>
      <c r="Q123" s="228"/>
      <c r="R123" s="143"/>
      <c r="S123" s="228"/>
      <c r="T123" s="143"/>
      <c r="U123" s="228"/>
      <c r="V123" s="143"/>
      <c r="W123" s="228"/>
      <c r="X123" s="143"/>
      <c r="Y123" s="273"/>
      <c r="Z123" s="143"/>
      <c r="AA123" s="273"/>
      <c r="AB123" s="143"/>
      <c r="AC123" s="273"/>
      <c r="AD123" s="143"/>
      <c r="AE123" s="273"/>
      <c r="AF123" s="143"/>
      <c r="AG123" s="273"/>
    </row>
    <row r="124" spans="1:33" ht="13.9" customHeight="1">
      <c r="A124" s="22"/>
      <c r="B124" s="23"/>
      <c r="C124" s="24">
        <v>5331</v>
      </c>
      <c r="D124" s="125" t="s">
        <v>252</v>
      </c>
      <c r="E124" s="216" t="s">
        <v>265</v>
      </c>
      <c r="F124" s="22"/>
      <c r="G124" s="233"/>
      <c r="H124" s="90"/>
      <c r="I124" s="225"/>
      <c r="J124" s="90"/>
      <c r="K124" s="225"/>
      <c r="L124" s="90"/>
      <c r="M124" s="225"/>
      <c r="N124" s="90"/>
      <c r="O124" s="225"/>
      <c r="P124" s="90"/>
      <c r="Q124" s="225"/>
      <c r="R124" s="90"/>
      <c r="S124" s="225"/>
      <c r="T124" s="90"/>
      <c r="U124" s="225"/>
      <c r="V124" s="90"/>
      <c r="W124" s="225"/>
      <c r="X124" s="90"/>
      <c r="Y124" s="246"/>
      <c r="Z124" s="90"/>
      <c r="AA124" s="246"/>
      <c r="AB124" s="90"/>
      <c r="AC124" s="246"/>
      <c r="AD124" s="64">
        <v>180</v>
      </c>
      <c r="AE124" s="244">
        <f>AC124+AD124</f>
        <v>180</v>
      </c>
      <c r="AF124" s="64"/>
      <c r="AG124" s="244">
        <f>AE124+AF124</f>
        <v>180</v>
      </c>
    </row>
    <row r="125" spans="1:33" ht="13.9" customHeight="1" thickBot="1">
      <c r="A125" s="25" t="s">
        <v>179</v>
      </c>
      <c r="B125" s="26"/>
      <c r="C125" s="27">
        <v>5331</v>
      </c>
      <c r="D125" s="194"/>
      <c r="E125" s="289" t="s">
        <v>31</v>
      </c>
      <c r="F125" s="102"/>
      <c r="G125" s="243"/>
      <c r="H125" s="143"/>
      <c r="I125" s="228"/>
      <c r="J125" s="143"/>
      <c r="K125" s="228"/>
      <c r="L125" s="143"/>
      <c r="M125" s="228"/>
      <c r="N125" s="143"/>
      <c r="O125" s="228"/>
      <c r="P125" s="143"/>
      <c r="Q125" s="228"/>
      <c r="R125" s="143"/>
      <c r="S125" s="228"/>
      <c r="T125" s="143"/>
      <c r="U125" s="236"/>
      <c r="V125" s="143"/>
      <c r="W125" s="236"/>
      <c r="X125" s="143"/>
      <c r="Y125" s="273"/>
      <c r="Z125" s="143"/>
      <c r="AA125" s="273"/>
      <c r="AB125" s="143"/>
      <c r="AC125" s="273"/>
      <c r="AD125" s="143">
        <v>180</v>
      </c>
      <c r="AE125" s="272">
        <f>AC125+AD125</f>
        <v>180</v>
      </c>
      <c r="AF125" s="143"/>
      <c r="AG125" s="272">
        <f>AE125+AF125</f>
        <v>180</v>
      </c>
    </row>
    <row r="126" spans="1:33" ht="26.25" customHeight="1">
      <c r="A126" s="32">
        <v>57</v>
      </c>
      <c r="B126" s="104">
        <v>3123</v>
      </c>
      <c r="C126" s="50"/>
      <c r="D126" s="186"/>
      <c r="E126" s="290" t="s">
        <v>268</v>
      </c>
      <c r="F126" s="32"/>
      <c r="G126" s="238"/>
      <c r="H126" s="261"/>
      <c r="I126" s="240"/>
      <c r="J126" s="261"/>
      <c r="K126" s="240"/>
      <c r="L126" s="261"/>
      <c r="M126" s="240"/>
      <c r="N126" s="261"/>
      <c r="O126" s="240"/>
      <c r="P126" s="261"/>
      <c r="Q126" s="240"/>
      <c r="R126" s="261"/>
      <c r="S126" s="240"/>
      <c r="T126" s="261"/>
      <c r="U126" s="240"/>
      <c r="V126" s="261"/>
      <c r="W126" s="240"/>
      <c r="X126" s="261"/>
      <c r="Y126" s="277"/>
      <c r="Z126" s="261"/>
      <c r="AA126" s="277"/>
      <c r="AB126" s="261"/>
      <c r="AC126" s="277"/>
      <c r="AD126" s="261"/>
      <c r="AE126" s="277"/>
      <c r="AF126" s="261"/>
      <c r="AG126" s="277"/>
    </row>
    <row r="127" spans="1:33" ht="12.75" customHeight="1">
      <c r="A127" s="179"/>
      <c r="B127" s="168"/>
      <c r="C127" s="172">
        <v>6351</v>
      </c>
      <c r="D127" s="198" t="s">
        <v>191</v>
      </c>
      <c r="E127" s="269" t="s">
        <v>195</v>
      </c>
      <c r="F127" s="179"/>
      <c r="G127" s="235"/>
      <c r="H127" s="262"/>
      <c r="I127" s="236"/>
      <c r="J127" s="262"/>
      <c r="K127" s="236"/>
      <c r="L127" s="262"/>
      <c r="M127" s="236"/>
      <c r="N127" s="262"/>
      <c r="O127" s="236"/>
      <c r="P127" s="262"/>
      <c r="Q127" s="236"/>
      <c r="R127" s="262"/>
      <c r="S127" s="236"/>
      <c r="T127" s="262"/>
      <c r="U127" s="236"/>
      <c r="V127" s="262"/>
      <c r="W127" s="236"/>
      <c r="X127" s="105">
        <v>85</v>
      </c>
      <c r="Y127" s="244">
        <f>W127+X127</f>
        <v>85</v>
      </c>
      <c r="Z127" s="105"/>
      <c r="AA127" s="244">
        <f>Y127+Z127</f>
        <v>85</v>
      </c>
      <c r="AB127" s="105"/>
      <c r="AC127" s="244">
        <f>AA127+AB127</f>
        <v>85</v>
      </c>
      <c r="AD127" s="105"/>
      <c r="AE127" s="244">
        <f>AC127+AD127</f>
        <v>85</v>
      </c>
      <c r="AF127" s="105"/>
      <c r="AG127" s="244">
        <f>AE127+AF127</f>
        <v>85</v>
      </c>
    </row>
    <row r="128" spans="1:33" ht="12.75" customHeight="1">
      <c r="A128" s="22"/>
      <c r="B128" s="23"/>
      <c r="C128" s="88">
        <v>6351</v>
      </c>
      <c r="D128" s="125" t="s">
        <v>218</v>
      </c>
      <c r="E128" s="283" t="s">
        <v>219</v>
      </c>
      <c r="F128" s="22"/>
      <c r="G128" s="233"/>
      <c r="H128" s="147"/>
      <c r="I128" s="225"/>
      <c r="J128" s="147"/>
      <c r="K128" s="225"/>
      <c r="L128" s="147"/>
      <c r="M128" s="225"/>
      <c r="N128" s="147"/>
      <c r="O128" s="225"/>
      <c r="P128" s="147"/>
      <c r="Q128" s="225"/>
      <c r="R128" s="147"/>
      <c r="S128" s="225"/>
      <c r="T128" s="147"/>
      <c r="U128" s="225"/>
      <c r="V128" s="147"/>
      <c r="W128" s="225"/>
      <c r="X128" s="99"/>
      <c r="Y128" s="244"/>
      <c r="Z128" s="99">
        <v>452</v>
      </c>
      <c r="AA128" s="244">
        <f>Y128+Z128</f>
        <v>452</v>
      </c>
      <c r="AB128" s="99"/>
      <c r="AC128" s="244">
        <f>AA128+AB128</f>
        <v>452</v>
      </c>
      <c r="AD128" s="99"/>
      <c r="AE128" s="244">
        <f>AC128+AD128</f>
        <v>452</v>
      </c>
      <c r="AF128" s="99"/>
      <c r="AG128" s="244">
        <f>AE128+AF128</f>
        <v>452</v>
      </c>
    </row>
    <row r="129" spans="1:33" ht="12.75" customHeight="1" thickBot="1">
      <c r="A129" s="102"/>
      <c r="B129" s="103"/>
      <c r="C129" s="31">
        <v>6351</v>
      </c>
      <c r="D129" s="196"/>
      <c r="E129" s="270" t="s">
        <v>15</v>
      </c>
      <c r="F129" s="29"/>
      <c r="G129" s="245"/>
      <c r="H129" s="260"/>
      <c r="I129" s="247"/>
      <c r="J129" s="260"/>
      <c r="K129" s="247"/>
      <c r="L129" s="260"/>
      <c r="M129" s="247"/>
      <c r="N129" s="260"/>
      <c r="O129" s="247"/>
      <c r="P129" s="260"/>
      <c r="Q129" s="247"/>
      <c r="R129" s="260"/>
      <c r="S129" s="247"/>
      <c r="T129" s="260"/>
      <c r="U129" s="247"/>
      <c r="V129" s="260"/>
      <c r="W129" s="247"/>
      <c r="X129" s="260">
        <v>85</v>
      </c>
      <c r="Y129" s="278">
        <f>W129+X129</f>
        <v>85</v>
      </c>
      <c r="Z129" s="260">
        <v>452</v>
      </c>
      <c r="AA129" s="272">
        <f>Y129+Z129</f>
        <v>537</v>
      </c>
      <c r="AB129" s="260"/>
      <c r="AC129" s="272">
        <f>AA129+AB129</f>
        <v>537</v>
      </c>
      <c r="AD129" s="260"/>
      <c r="AE129" s="272">
        <f>AC129+AD129</f>
        <v>537</v>
      </c>
      <c r="AF129" s="260"/>
      <c r="AG129" s="272">
        <f>AE129+AF129</f>
        <v>537</v>
      </c>
    </row>
    <row r="130" spans="1:33" ht="12.75" customHeight="1">
      <c r="A130" s="19">
        <v>58</v>
      </c>
      <c r="B130" s="20">
        <v>3114</v>
      </c>
      <c r="C130" s="28"/>
      <c r="D130" s="193"/>
      <c r="E130" s="259" t="s">
        <v>177</v>
      </c>
      <c r="F130" s="350"/>
      <c r="G130" s="243"/>
      <c r="H130" s="143"/>
      <c r="I130" s="228"/>
      <c r="J130" s="143"/>
      <c r="K130" s="228"/>
      <c r="L130" s="143"/>
      <c r="M130" s="228"/>
      <c r="N130" s="143"/>
      <c r="O130" s="228"/>
      <c r="P130" s="143"/>
      <c r="Q130" s="228"/>
      <c r="R130" s="143"/>
      <c r="S130" s="228"/>
      <c r="T130" s="143"/>
      <c r="U130" s="228"/>
      <c r="V130" s="143"/>
      <c r="W130" s="228"/>
      <c r="X130" s="143"/>
      <c r="Y130" s="273"/>
      <c r="Z130" s="143"/>
      <c r="AA130" s="273"/>
      <c r="AB130" s="143"/>
      <c r="AC130" s="273"/>
      <c r="AD130" s="143"/>
      <c r="AE130" s="273"/>
      <c r="AF130" s="143"/>
      <c r="AG130" s="273"/>
    </row>
    <row r="131" spans="1:33" ht="12.75" customHeight="1">
      <c r="A131" s="22"/>
      <c r="B131" s="23"/>
      <c r="C131" s="24">
        <v>5331</v>
      </c>
      <c r="D131" s="125" t="s">
        <v>181</v>
      </c>
      <c r="E131" s="216" t="s">
        <v>196</v>
      </c>
      <c r="F131" s="22"/>
      <c r="G131" s="233"/>
      <c r="H131" s="90"/>
      <c r="I131" s="225"/>
      <c r="J131" s="90"/>
      <c r="K131" s="225"/>
      <c r="L131" s="90"/>
      <c r="M131" s="225"/>
      <c r="N131" s="90"/>
      <c r="O131" s="225"/>
      <c r="P131" s="90"/>
      <c r="Q131" s="225"/>
      <c r="R131" s="90"/>
      <c r="S131" s="225"/>
      <c r="T131" s="64"/>
      <c r="U131" s="222">
        <f>S131+T131</f>
        <v>0</v>
      </c>
      <c r="V131" s="64">
        <v>200</v>
      </c>
      <c r="W131" s="222">
        <f>U131+V131</f>
        <v>200</v>
      </c>
      <c r="X131" s="64">
        <v>20</v>
      </c>
      <c r="Y131" s="244">
        <f>W131+X131</f>
        <v>220</v>
      </c>
      <c r="Z131" s="64"/>
      <c r="AA131" s="244">
        <f>Y131+Z131</f>
        <v>220</v>
      </c>
      <c r="AB131" s="64"/>
      <c r="AC131" s="244">
        <f>AA131+AB131</f>
        <v>220</v>
      </c>
      <c r="AD131" s="64">
        <v>-11</v>
      </c>
      <c r="AE131" s="244">
        <f>AC131+AD131</f>
        <v>209</v>
      </c>
      <c r="AF131" s="64"/>
      <c r="AG131" s="244">
        <f>AE131+AF131</f>
        <v>209</v>
      </c>
    </row>
    <row r="132" spans="1:33" ht="14.25" customHeight="1" thickBot="1">
      <c r="A132" s="22"/>
      <c r="B132" s="23"/>
      <c r="C132" s="88">
        <v>5331</v>
      </c>
      <c r="D132" s="125"/>
      <c r="E132" s="130" t="s">
        <v>31</v>
      </c>
      <c r="F132" s="350"/>
      <c r="G132" s="243"/>
      <c r="H132" s="143"/>
      <c r="I132" s="228"/>
      <c r="J132" s="143"/>
      <c r="K132" s="228"/>
      <c r="L132" s="143"/>
      <c r="M132" s="228"/>
      <c r="N132" s="143"/>
      <c r="O132" s="228"/>
      <c r="P132" s="143"/>
      <c r="Q132" s="228"/>
      <c r="R132" s="143"/>
      <c r="S132" s="228"/>
      <c r="T132" s="143"/>
      <c r="U132" s="225">
        <f>S132+T132</f>
        <v>0</v>
      </c>
      <c r="V132" s="143">
        <v>200</v>
      </c>
      <c r="W132" s="225">
        <f>U132+V132</f>
        <v>200</v>
      </c>
      <c r="X132" s="143">
        <v>20</v>
      </c>
      <c r="Y132" s="272">
        <f>W132+X132</f>
        <v>220</v>
      </c>
      <c r="Z132" s="143"/>
      <c r="AA132" s="272">
        <f>Y132+Z132</f>
        <v>220</v>
      </c>
      <c r="AB132" s="143"/>
      <c r="AC132" s="272">
        <f>AA132+AB132</f>
        <v>220</v>
      </c>
      <c r="AD132" s="143">
        <v>-11</v>
      </c>
      <c r="AE132" s="272">
        <f>AC132+AD132</f>
        <v>209</v>
      </c>
      <c r="AF132" s="143"/>
      <c r="AG132" s="272">
        <f>AE132+AF132</f>
        <v>209</v>
      </c>
    </row>
    <row r="133" spans="1:33" ht="27" customHeight="1">
      <c r="A133" s="19">
        <v>70</v>
      </c>
      <c r="B133" s="20">
        <v>3122</v>
      </c>
      <c r="C133" s="28"/>
      <c r="D133" s="193"/>
      <c r="E133" s="259" t="s">
        <v>176</v>
      </c>
      <c r="F133" s="338"/>
      <c r="G133" s="229"/>
      <c r="H133" s="230"/>
      <c r="I133" s="231"/>
      <c r="J133" s="230"/>
      <c r="K133" s="231"/>
      <c r="L133" s="230"/>
      <c r="M133" s="231"/>
      <c r="N133" s="230"/>
      <c r="O133" s="231"/>
      <c r="P133" s="230"/>
      <c r="Q133" s="231"/>
      <c r="R133" s="230"/>
      <c r="S133" s="231"/>
      <c r="T133" s="230"/>
      <c r="U133" s="231"/>
      <c r="V133" s="230"/>
      <c r="W133" s="231"/>
      <c r="X133" s="230"/>
      <c r="Y133" s="274"/>
      <c r="Z133" s="230"/>
      <c r="AA133" s="274"/>
      <c r="AB133" s="230"/>
      <c r="AC133" s="274"/>
      <c r="AD133" s="230"/>
      <c r="AE133" s="274"/>
      <c r="AF133" s="230"/>
      <c r="AG133" s="274"/>
    </row>
    <row r="134" spans="1:33" ht="12.75" customHeight="1">
      <c r="A134" s="22"/>
      <c r="B134" s="23"/>
      <c r="C134" s="24">
        <v>5331</v>
      </c>
      <c r="D134" s="125" t="s">
        <v>143</v>
      </c>
      <c r="E134" s="216" t="s">
        <v>123</v>
      </c>
      <c r="F134" s="346"/>
      <c r="G134" s="232"/>
      <c r="H134" s="64"/>
      <c r="I134" s="224"/>
      <c r="J134" s="64"/>
      <c r="K134" s="244"/>
      <c r="L134" s="64"/>
      <c r="M134" s="224"/>
      <c r="N134" s="64">
        <v>1200</v>
      </c>
      <c r="O134" s="224">
        <f>M134+N134</f>
        <v>1200</v>
      </c>
      <c r="P134" s="64"/>
      <c r="Q134" s="224">
        <f>O134+P134</f>
        <v>1200</v>
      </c>
      <c r="R134" s="64"/>
      <c r="S134" s="224">
        <f>Q134+R134</f>
        <v>1200</v>
      </c>
      <c r="T134" s="64"/>
      <c r="U134" s="222">
        <f>S134+T134</f>
        <v>1200</v>
      </c>
      <c r="V134" s="64"/>
      <c r="W134" s="222">
        <f>U134+V134</f>
        <v>1200</v>
      </c>
      <c r="X134" s="64"/>
      <c r="Y134" s="244">
        <f>W134+X134</f>
        <v>1200</v>
      </c>
      <c r="Z134" s="64"/>
      <c r="AA134" s="244">
        <f>Y134+Z134</f>
        <v>1200</v>
      </c>
      <c r="AB134" s="64"/>
      <c r="AC134" s="244">
        <f>AA134+AB134</f>
        <v>1200</v>
      </c>
      <c r="AD134" s="64"/>
      <c r="AE134" s="244">
        <f>AC134+AD134</f>
        <v>1200</v>
      </c>
      <c r="AF134" s="64"/>
      <c r="AG134" s="244">
        <f>AE134+AF134</f>
        <v>1200</v>
      </c>
    </row>
    <row r="135" spans="1:33" ht="12.75" customHeight="1" thickBot="1">
      <c r="A135" s="22"/>
      <c r="B135" s="23"/>
      <c r="C135" s="88">
        <v>5331</v>
      </c>
      <c r="D135" s="125"/>
      <c r="E135" s="130" t="s">
        <v>31</v>
      </c>
      <c r="F135" s="346"/>
      <c r="G135" s="233"/>
      <c r="H135" s="90"/>
      <c r="I135" s="225"/>
      <c r="J135" s="90"/>
      <c r="K135" s="225"/>
      <c r="L135" s="90"/>
      <c r="M135" s="225"/>
      <c r="N135" s="90">
        <v>1200</v>
      </c>
      <c r="O135" s="225">
        <f>M135+N135</f>
        <v>1200</v>
      </c>
      <c r="P135" s="90"/>
      <c r="Q135" s="225">
        <f>O135+P135</f>
        <v>1200</v>
      </c>
      <c r="R135" s="90"/>
      <c r="S135" s="225">
        <f>Q135+R135</f>
        <v>1200</v>
      </c>
      <c r="T135" s="90"/>
      <c r="U135" s="225">
        <f>S135+T135</f>
        <v>1200</v>
      </c>
      <c r="V135" s="90"/>
      <c r="W135" s="225">
        <f>U135+V135</f>
        <v>1200</v>
      </c>
      <c r="X135" s="90"/>
      <c r="Y135" s="246">
        <f>W135+X135</f>
        <v>1200</v>
      </c>
      <c r="Z135" s="90"/>
      <c r="AA135" s="246">
        <f>Y135+Z135</f>
        <v>1200</v>
      </c>
      <c r="AB135" s="90"/>
      <c r="AC135" s="246">
        <f>AA135+AB135</f>
        <v>1200</v>
      </c>
      <c r="AD135" s="90"/>
      <c r="AE135" s="246">
        <f>AC135+AD135</f>
        <v>1200</v>
      </c>
      <c r="AF135" s="90"/>
      <c r="AG135" s="246">
        <f>AE135+AF135</f>
        <v>1200</v>
      </c>
    </row>
    <row r="136" spans="1:33" ht="27" customHeight="1">
      <c r="A136" s="49">
        <v>72</v>
      </c>
      <c r="B136" s="49">
        <v>3122</v>
      </c>
      <c r="C136" s="50"/>
      <c r="D136" s="98"/>
      <c r="E136" s="291" t="s">
        <v>71</v>
      </c>
      <c r="F136" s="19"/>
      <c r="G136" s="229"/>
      <c r="H136" s="230"/>
      <c r="I136" s="231"/>
      <c r="J136" s="230"/>
      <c r="K136" s="231"/>
      <c r="L136" s="230"/>
      <c r="M136" s="231"/>
      <c r="N136" s="230"/>
      <c r="O136" s="231"/>
      <c r="P136" s="230"/>
      <c r="Q136" s="231"/>
      <c r="R136" s="230"/>
      <c r="S136" s="231"/>
      <c r="T136" s="230"/>
      <c r="U136" s="231"/>
      <c r="V136" s="230"/>
      <c r="W136" s="231"/>
      <c r="X136" s="230"/>
      <c r="Y136" s="274"/>
      <c r="Z136" s="230"/>
      <c r="AA136" s="274"/>
      <c r="AB136" s="230"/>
      <c r="AC136" s="274"/>
      <c r="AD136" s="230"/>
      <c r="AE136" s="274"/>
      <c r="AF136" s="230"/>
      <c r="AG136" s="274"/>
    </row>
    <row r="137" spans="1:33" ht="12.75" customHeight="1">
      <c r="A137" s="22"/>
      <c r="B137" s="23"/>
      <c r="C137" s="24">
        <v>6351</v>
      </c>
      <c r="D137" s="94" t="s">
        <v>72</v>
      </c>
      <c r="E137" s="142" t="s">
        <v>73</v>
      </c>
      <c r="F137" s="22"/>
      <c r="G137" s="232"/>
      <c r="H137" s="64"/>
      <c r="I137" s="224">
        <f>G137+H137</f>
        <v>0</v>
      </c>
      <c r="J137" s="64">
        <v>217.2</v>
      </c>
      <c r="K137" s="244">
        <f>I137+J137</f>
        <v>217.2</v>
      </c>
      <c r="L137" s="64"/>
      <c r="M137" s="224">
        <f>K137+L137</f>
        <v>217.2</v>
      </c>
      <c r="N137" s="64"/>
      <c r="O137" s="224">
        <f>M137+N137</f>
        <v>217.2</v>
      </c>
      <c r="P137" s="64"/>
      <c r="Q137" s="224">
        <f>O137+P137</f>
        <v>217.2</v>
      </c>
      <c r="R137" s="64"/>
      <c r="S137" s="224">
        <f>Q137+R137</f>
        <v>217.2</v>
      </c>
      <c r="T137" s="64"/>
      <c r="U137" s="222">
        <f>S137+T137</f>
        <v>217.2</v>
      </c>
      <c r="V137" s="64"/>
      <c r="W137" s="222">
        <f>U137+V137</f>
        <v>217.2</v>
      </c>
      <c r="X137" s="64"/>
      <c r="Y137" s="244">
        <f>W137+X137</f>
        <v>217.2</v>
      </c>
      <c r="Z137" s="64"/>
      <c r="AA137" s="244">
        <f>Y137+Z137</f>
        <v>217.2</v>
      </c>
      <c r="AB137" s="64"/>
      <c r="AC137" s="244">
        <f>AA137+AB137</f>
        <v>217.2</v>
      </c>
      <c r="AD137" s="64"/>
      <c r="AE137" s="244">
        <f>AC137+AD137</f>
        <v>217.2</v>
      </c>
      <c r="AF137" s="64"/>
      <c r="AG137" s="244">
        <f>AE137+AF137</f>
        <v>217.2</v>
      </c>
    </row>
    <row r="138" spans="1:33" ht="12.75" customHeight="1">
      <c r="A138" s="22"/>
      <c r="B138" s="23"/>
      <c r="C138" s="24">
        <v>6351</v>
      </c>
      <c r="D138" s="125" t="s">
        <v>216</v>
      </c>
      <c r="E138" s="121" t="s">
        <v>217</v>
      </c>
      <c r="F138" s="201"/>
      <c r="G138" s="248"/>
      <c r="H138" s="203"/>
      <c r="I138" s="249"/>
      <c r="J138" s="203"/>
      <c r="K138" s="250"/>
      <c r="L138" s="203"/>
      <c r="M138" s="249"/>
      <c r="N138" s="203"/>
      <c r="O138" s="249"/>
      <c r="P138" s="203"/>
      <c r="Q138" s="249"/>
      <c r="R138" s="203"/>
      <c r="S138" s="249"/>
      <c r="T138" s="203"/>
      <c r="U138" s="282"/>
      <c r="V138" s="203"/>
      <c r="W138" s="282"/>
      <c r="X138" s="203"/>
      <c r="Y138" s="250"/>
      <c r="Z138" s="203">
        <v>250</v>
      </c>
      <c r="AA138" s="244">
        <f>Y138+Z138</f>
        <v>250</v>
      </c>
      <c r="AB138" s="203"/>
      <c r="AC138" s="244">
        <f>AA138+AB138</f>
        <v>250</v>
      </c>
      <c r="AD138" s="203"/>
      <c r="AE138" s="244">
        <f>AC138+AD138</f>
        <v>250</v>
      </c>
      <c r="AF138" s="203"/>
      <c r="AG138" s="244">
        <f>AE138+AF138</f>
        <v>250</v>
      </c>
    </row>
    <row r="139" spans="1:33" ht="15" customHeight="1" thickBot="1">
      <c r="A139" s="22"/>
      <c r="B139" s="23"/>
      <c r="C139" s="31">
        <v>6351</v>
      </c>
      <c r="D139" s="197"/>
      <c r="E139" s="292" t="s">
        <v>15</v>
      </c>
      <c r="F139" s="25"/>
      <c r="G139" s="237"/>
      <c r="H139" s="180"/>
      <c r="I139" s="227">
        <f>G139+H139</f>
        <v>0</v>
      </c>
      <c r="J139" s="180">
        <v>217.2</v>
      </c>
      <c r="K139" s="227">
        <f>I139+J139</f>
        <v>217.2</v>
      </c>
      <c r="L139" s="180"/>
      <c r="M139" s="227">
        <f>K139+L139</f>
        <v>217.2</v>
      </c>
      <c r="N139" s="180"/>
      <c r="O139" s="227">
        <f>M139+N139</f>
        <v>217.2</v>
      </c>
      <c r="P139" s="180"/>
      <c r="Q139" s="227">
        <f>O139+P139</f>
        <v>217.2</v>
      </c>
      <c r="R139" s="180"/>
      <c r="S139" s="227">
        <f>Q139+R139</f>
        <v>217.2</v>
      </c>
      <c r="T139" s="180"/>
      <c r="U139" s="227">
        <f>S139+T139</f>
        <v>217.2</v>
      </c>
      <c r="V139" s="180"/>
      <c r="W139" s="227">
        <f>U139+V139</f>
        <v>217.2</v>
      </c>
      <c r="X139" s="180"/>
      <c r="Y139" s="272">
        <f>W139+X139</f>
        <v>217.2</v>
      </c>
      <c r="Z139" s="180">
        <v>250</v>
      </c>
      <c r="AA139" s="272">
        <f>Y139+Z139</f>
        <v>467.2</v>
      </c>
      <c r="AB139" s="180"/>
      <c r="AC139" s="272">
        <f>AA139+AB139</f>
        <v>467.2</v>
      </c>
      <c r="AD139" s="180"/>
      <c r="AE139" s="272">
        <f>AC139+AD139</f>
        <v>467.2</v>
      </c>
      <c r="AF139" s="180"/>
      <c r="AG139" s="272">
        <f>AE139+AF139</f>
        <v>467.2</v>
      </c>
    </row>
    <row r="140" spans="1:33" ht="15" customHeight="1">
      <c r="A140" s="49">
        <v>79</v>
      </c>
      <c r="B140" s="49">
        <v>3114</v>
      </c>
      <c r="C140" s="50"/>
      <c r="D140" s="98"/>
      <c r="E140" s="291" t="s">
        <v>161</v>
      </c>
      <c r="F140" s="102"/>
      <c r="G140" s="243"/>
      <c r="H140" s="143"/>
      <c r="I140" s="228"/>
      <c r="J140" s="143"/>
      <c r="K140" s="228"/>
      <c r="L140" s="143"/>
      <c r="M140" s="228"/>
      <c r="N140" s="143"/>
      <c r="O140" s="228"/>
      <c r="P140" s="143"/>
      <c r="Q140" s="228"/>
      <c r="R140" s="143"/>
      <c r="S140" s="228"/>
      <c r="T140" s="143"/>
      <c r="U140" s="228"/>
      <c r="V140" s="143"/>
      <c r="W140" s="228"/>
      <c r="X140" s="143"/>
      <c r="Y140" s="273"/>
      <c r="Z140" s="143"/>
      <c r="AA140" s="273"/>
      <c r="AB140" s="143"/>
      <c r="AC140" s="273"/>
      <c r="AD140" s="143"/>
      <c r="AE140" s="273"/>
      <c r="AF140" s="143"/>
      <c r="AG140" s="273"/>
    </row>
    <row r="141" spans="1:33" ht="15" customHeight="1">
      <c r="A141" s="22"/>
      <c r="B141" s="23"/>
      <c r="C141" s="24">
        <v>6351</v>
      </c>
      <c r="D141" s="94" t="s">
        <v>167</v>
      </c>
      <c r="E141" s="142" t="s">
        <v>168</v>
      </c>
      <c r="F141" s="22"/>
      <c r="G141" s="233"/>
      <c r="H141" s="90"/>
      <c r="I141" s="225"/>
      <c r="J141" s="90"/>
      <c r="K141" s="225"/>
      <c r="L141" s="90"/>
      <c r="M141" s="225"/>
      <c r="N141" s="90"/>
      <c r="O141" s="225"/>
      <c r="P141" s="64">
        <v>350</v>
      </c>
      <c r="Q141" s="224">
        <f>O141+P141</f>
        <v>350</v>
      </c>
      <c r="R141" s="64"/>
      <c r="S141" s="224">
        <f>Q141+R141</f>
        <v>350</v>
      </c>
      <c r="T141" s="64"/>
      <c r="U141" s="222">
        <f>S141+T141</f>
        <v>350</v>
      </c>
      <c r="V141" s="64"/>
      <c r="W141" s="222">
        <f>U141+V141</f>
        <v>350</v>
      </c>
      <c r="X141" s="64"/>
      <c r="Y141" s="244">
        <f>W141+X141</f>
        <v>350</v>
      </c>
      <c r="Z141" s="64"/>
      <c r="AA141" s="244">
        <f>Y141+Z141</f>
        <v>350</v>
      </c>
      <c r="AB141" s="64"/>
      <c r="AC141" s="244">
        <f>AA141+AB141</f>
        <v>350</v>
      </c>
      <c r="AD141" s="64"/>
      <c r="AE141" s="244">
        <f>AC141+AD141</f>
        <v>350</v>
      </c>
      <c r="AF141" s="99"/>
      <c r="AG141" s="244">
        <f>AE141+AF141</f>
        <v>350</v>
      </c>
    </row>
    <row r="142" spans="1:33" ht="15" customHeight="1">
      <c r="A142" s="201"/>
      <c r="B142" s="202"/>
      <c r="C142" s="24">
        <v>5331</v>
      </c>
      <c r="D142" s="94" t="s">
        <v>253</v>
      </c>
      <c r="E142" s="121" t="s">
        <v>266</v>
      </c>
      <c r="F142" s="201"/>
      <c r="G142" s="307"/>
      <c r="H142" s="204"/>
      <c r="I142" s="251"/>
      <c r="J142" s="204"/>
      <c r="K142" s="251"/>
      <c r="L142" s="204"/>
      <c r="M142" s="251"/>
      <c r="N142" s="204"/>
      <c r="O142" s="251"/>
      <c r="P142" s="203"/>
      <c r="Q142" s="249"/>
      <c r="R142" s="203"/>
      <c r="S142" s="249"/>
      <c r="T142" s="203"/>
      <c r="U142" s="282"/>
      <c r="V142" s="203"/>
      <c r="W142" s="282"/>
      <c r="X142" s="203"/>
      <c r="Y142" s="250"/>
      <c r="Z142" s="203"/>
      <c r="AA142" s="250"/>
      <c r="AB142" s="203"/>
      <c r="AC142" s="250"/>
      <c r="AD142" s="390">
        <v>50</v>
      </c>
      <c r="AE142" s="244">
        <f>AC142+AD142</f>
        <v>50</v>
      </c>
      <c r="AF142" s="390"/>
      <c r="AG142" s="244">
        <f>AE142+AF142</f>
        <v>50</v>
      </c>
    </row>
    <row r="143" spans="1:33" ht="15" customHeight="1">
      <c r="A143" s="201"/>
      <c r="B143" s="202"/>
      <c r="C143" s="172">
        <v>5331</v>
      </c>
      <c r="D143" s="198"/>
      <c r="E143" s="308" t="s">
        <v>31</v>
      </c>
      <c r="F143" s="201"/>
      <c r="G143" s="307"/>
      <c r="H143" s="204"/>
      <c r="I143" s="251"/>
      <c r="J143" s="204"/>
      <c r="K143" s="251"/>
      <c r="L143" s="204"/>
      <c r="M143" s="251"/>
      <c r="N143" s="204"/>
      <c r="O143" s="251"/>
      <c r="P143" s="203"/>
      <c r="Q143" s="249"/>
      <c r="R143" s="203"/>
      <c r="S143" s="249"/>
      <c r="T143" s="203"/>
      <c r="U143" s="282"/>
      <c r="V143" s="203"/>
      <c r="W143" s="282"/>
      <c r="X143" s="203"/>
      <c r="Y143" s="250"/>
      <c r="Z143" s="203"/>
      <c r="AA143" s="250"/>
      <c r="AB143" s="203"/>
      <c r="AC143" s="250"/>
      <c r="AD143" s="391">
        <v>50</v>
      </c>
      <c r="AE143" s="246">
        <f>AC143+AD143</f>
        <v>50</v>
      </c>
      <c r="AF143" s="99"/>
      <c r="AG143" s="246">
        <f>AE143+AF143</f>
        <v>50</v>
      </c>
    </row>
    <row r="144" spans="1:33" ht="15" customHeight="1" thickBot="1">
      <c r="A144" s="25"/>
      <c r="B144" s="26"/>
      <c r="C144" s="27">
        <v>6351</v>
      </c>
      <c r="D144" s="192"/>
      <c r="E144" s="286" t="s">
        <v>15</v>
      </c>
      <c r="F144" s="25"/>
      <c r="G144" s="237"/>
      <c r="H144" s="265"/>
      <c r="I144" s="227"/>
      <c r="J144" s="265"/>
      <c r="K144" s="227"/>
      <c r="L144" s="265"/>
      <c r="M144" s="227"/>
      <c r="N144" s="265"/>
      <c r="O144" s="227"/>
      <c r="P144" s="265">
        <v>350</v>
      </c>
      <c r="Q144" s="227">
        <f>O144+P144</f>
        <v>350</v>
      </c>
      <c r="R144" s="265"/>
      <c r="S144" s="227">
        <f>Q144+R144</f>
        <v>350</v>
      </c>
      <c r="T144" s="265"/>
      <c r="U144" s="227">
        <f>S144+T144</f>
        <v>350</v>
      </c>
      <c r="V144" s="265"/>
      <c r="W144" s="227">
        <f>U144+V144</f>
        <v>350</v>
      </c>
      <c r="X144" s="265"/>
      <c r="Y144" s="272">
        <f>W144+X144</f>
        <v>350</v>
      </c>
      <c r="Z144" s="265"/>
      <c r="AA144" s="272">
        <f>Y144+Z144</f>
        <v>350</v>
      </c>
      <c r="AB144" s="265"/>
      <c r="AC144" s="272">
        <f>AA144+AB144</f>
        <v>350</v>
      </c>
      <c r="AD144" s="265"/>
      <c r="AE144" s="272">
        <f>AC144+AD144</f>
        <v>350</v>
      </c>
      <c r="AF144" s="265"/>
      <c r="AG144" s="272">
        <f>AE144+AF144</f>
        <v>350</v>
      </c>
    </row>
    <row r="145" spans="1:33" ht="15" customHeight="1">
      <c r="A145" s="52">
        <v>80</v>
      </c>
      <c r="B145" s="52">
        <v>4322</v>
      </c>
      <c r="C145" s="172"/>
      <c r="D145" s="264"/>
      <c r="E145" s="293" t="s">
        <v>199</v>
      </c>
      <c r="F145" s="102"/>
      <c r="G145" s="243"/>
      <c r="H145" s="143"/>
      <c r="I145" s="228"/>
      <c r="J145" s="143"/>
      <c r="K145" s="228"/>
      <c r="L145" s="143"/>
      <c r="M145" s="228"/>
      <c r="N145" s="143"/>
      <c r="O145" s="228"/>
      <c r="P145" s="143"/>
      <c r="Q145" s="228"/>
      <c r="R145" s="143"/>
      <c r="S145" s="228"/>
      <c r="T145" s="143"/>
      <c r="U145" s="228"/>
      <c r="V145" s="143"/>
      <c r="W145" s="228"/>
      <c r="X145" s="143"/>
      <c r="Y145" s="273"/>
      <c r="Z145" s="143"/>
      <c r="AA145" s="273"/>
      <c r="AB145" s="143"/>
      <c r="AC145" s="273"/>
      <c r="AD145" s="143"/>
      <c r="AE145" s="273"/>
      <c r="AF145" s="143"/>
      <c r="AG145" s="273"/>
    </row>
    <row r="146" spans="1:33" ht="15" customHeight="1">
      <c r="A146" s="22"/>
      <c r="B146" s="23"/>
      <c r="C146" s="24">
        <v>6351</v>
      </c>
      <c r="D146" s="125" t="s">
        <v>197</v>
      </c>
      <c r="E146" s="142" t="s">
        <v>200</v>
      </c>
      <c r="F146" s="22"/>
      <c r="G146" s="233"/>
      <c r="H146" s="90"/>
      <c r="I146" s="225"/>
      <c r="J146" s="90"/>
      <c r="K146" s="225"/>
      <c r="L146" s="90"/>
      <c r="M146" s="225"/>
      <c r="N146" s="90"/>
      <c r="O146" s="225"/>
      <c r="P146" s="64">
        <v>350</v>
      </c>
      <c r="Q146" s="224">
        <f>O146+P146</f>
        <v>350</v>
      </c>
      <c r="R146" s="64"/>
      <c r="S146" s="224">
        <f>Q146+R146</f>
        <v>350</v>
      </c>
      <c r="T146" s="64"/>
      <c r="U146" s="224"/>
      <c r="V146" s="64"/>
      <c r="W146" s="224"/>
      <c r="X146" s="64">
        <v>50</v>
      </c>
      <c r="Y146" s="244">
        <f>W146+X146</f>
        <v>50</v>
      </c>
      <c r="Z146" s="64"/>
      <c r="AA146" s="244">
        <f>Y146+Z146</f>
        <v>50</v>
      </c>
      <c r="AB146" s="64"/>
      <c r="AC146" s="244">
        <f>AA146+AB146</f>
        <v>50</v>
      </c>
      <c r="AD146" s="64">
        <v>300</v>
      </c>
      <c r="AE146" s="244">
        <f>AC146+AD146</f>
        <v>350</v>
      </c>
      <c r="AF146" s="99"/>
      <c r="AG146" s="244">
        <f>AE146+AF146</f>
        <v>350</v>
      </c>
    </row>
    <row r="147" spans="1:33" ht="15" customHeight="1">
      <c r="A147" s="22"/>
      <c r="B147" s="23"/>
      <c r="C147" s="24">
        <v>6351</v>
      </c>
      <c r="D147" s="125" t="s">
        <v>220</v>
      </c>
      <c r="E147" s="142" t="s">
        <v>221</v>
      </c>
      <c r="F147" s="22"/>
      <c r="G147" s="233"/>
      <c r="H147" s="90"/>
      <c r="I147" s="225"/>
      <c r="J147" s="90"/>
      <c r="K147" s="225"/>
      <c r="L147" s="90"/>
      <c r="M147" s="225"/>
      <c r="N147" s="90"/>
      <c r="O147" s="225"/>
      <c r="P147" s="64"/>
      <c r="Q147" s="224"/>
      <c r="R147" s="64"/>
      <c r="S147" s="224"/>
      <c r="T147" s="64"/>
      <c r="U147" s="224"/>
      <c r="V147" s="64"/>
      <c r="W147" s="224"/>
      <c r="X147" s="64"/>
      <c r="Y147" s="244"/>
      <c r="Z147" s="64">
        <v>1105.7</v>
      </c>
      <c r="AA147" s="244">
        <f>Y147+Z147</f>
        <v>1105.7</v>
      </c>
      <c r="AB147" s="64">
        <v>1000</v>
      </c>
      <c r="AC147" s="244">
        <f>AA147+AB147</f>
        <v>2105.6999999999998</v>
      </c>
      <c r="AD147" s="64">
        <v>1000</v>
      </c>
      <c r="AE147" s="244">
        <f>AC147+AD147</f>
        <v>3105.7</v>
      </c>
      <c r="AF147" s="99"/>
      <c r="AG147" s="244">
        <f>AE147+AF147</f>
        <v>3105.7</v>
      </c>
    </row>
    <row r="148" spans="1:33" ht="15" customHeight="1" thickBot="1">
      <c r="A148" s="22"/>
      <c r="B148" s="23"/>
      <c r="C148" s="31">
        <v>6351</v>
      </c>
      <c r="D148" s="197"/>
      <c r="E148" s="292" t="s">
        <v>15</v>
      </c>
      <c r="F148" s="25"/>
      <c r="G148" s="237"/>
      <c r="H148" s="265"/>
      <c r="I148" s="227"/>
      <c r="J148" s="265"/>
      <c r="K148" s="227"/>
      <c r="L148" s="265"/>
      <c r="M148" s="227"/>
      <c r="N148" s="265"/>
      <c r="O148" s="227"/>
      <c r="P148" s="265">
        <v>350</v>
      </c>
      <c r="Q148" s="227">
        <f>O148+P148</f>
        <v>350</v>
      </c>
      <c r="R148" s="265"/>
      <c r="S148" s="227">
        <f>Q148+R148</f>
        <v>350</v>
      </c>
      <c r="T148" s="265"/>
      <c r="U148" s="227"/>
      <c r="V148" s="265"/>
      <c r="W148" s="227"/>
      <c r="X148" s="265">
        <v>50</v>
      </c>
      <c r="Y148" s="272">
        <f>W148+X148</f>
        <v>50</v>
      </c>
      <c r="Z148" s="265">
        <v>1105.7</v>
      </c>
      <c r="AA148" s="272">
        <f>Y148+Z148</f>
        <v>1155.7</v>
      </c>
      <c r="AB148" s="265">
        <v>1000</v>
      </c>
      <c r="AC148" s="272">
        <f>AA148+AB148</f>
        <v>2155.6999999999998</v>
      </c>
      <c r="AD148" s="265">
        <v>1300</v>
      </c>
      <c r="AE148" s="272">
        <f>AC148+AD148</f>
        <v>3455.7</v>
      </c>
      <c r="AF148" s="265"/>
      <c r="AG148" s="272">
        <f>AE148+AF148</f>
        <v>3455.7</v>
      </c>
    </row>
    <row r="149" spans="1:33" ht="15" customHeight="1">
      <c r="A149" s="49">
        <v>90</v>
      </c>
      <c r="B149" s="49">
        <v>3121</v>
      </c>
      <c r="C149" s="50"/>
      <c r="D149" s="98"/>
      <c r="E149" s="291" t="s">
        <v>228</v>
      </c>
      <c r="F149" s="102"/>
      <c r="G149" s="243"/>
      <c r="H149" s="143"/>
      <c r="I149" s="228"/>
      <c r="J149" s="143"/>
      <c r="K149" s="228"/>
      <c r="L149" s="143"/>
      <c r="M149" s="228"/>
      <c r="N149" s="143"/>
      <c r="O149" s="228"/>
      <c r="P149" s="143"/>
      <c r="Q149" s="228"/>
      <c r="R149" s="143"/>
      <c r="S149" s="228"/>
      <c r="T149" s="143"/>
      <c r="U149" s="228"/>
      <c r="V149" s="143"/>
      <c r="W149" s="228"/>
      <c r="X149" s="143"/>
      <c r="Y149" s="273"/>
      <c r="Z149" s="143"/>
      <c r="AA149" s="273"/>
      <c r="AB149" s="143"/>
      <c r="AC149" s="273"/>
      <c r="AD149" s="143"/>
      <c r="AE149" s="273"/>
      <c r="AF149" s="143"/>
      <c r="AG149" s="273"/>
    </row>
    <row r="150" spans="1:33" ht="15" customHeight="1">
      <c r="A150" s="22"/>
      <c r="B150" s="23"/>
      <c r="C150" s="24">
        <v>5331</v>
      </c>
      <c r="D150" s="94" t="s">
        <v>229</v>
      </c>
      <c r="E150" s="142" t="s">
        <v>230</v>
      </c>
      <c r="F150" s="22"/>
      <c r="G150" s="233"/>
      <c r="H150" s="90"/>
      <c r="I150" s="225"/>
      <c r="J150" s="90"/>
      <c r="K150" s="225"/>
      <c r="L150" s="90"/>
      <c r="M150" s="225"/>
      <c r="N150" s="90"/>
      <c r="O150" s="225"/>
      <c r="P150" s="64">
        <v>350</v>
      </c>
      <c r="Q150" s="224">
        <f>O150+P150</f>
        <v>350</v>
      </c>
      <c r="R150" s="64"/>
      <c r="S150" s="224">
        <f>Q150+R150</f>
        <v>350</v>
      </c>
      <c r="T150" s="64"/>
      <c r="U150" s="222">
        <f>S150+T150</f>
        <v>350</v>
      </c>
      <c r="V150" s="64"/>
      <c r="W150" s="222">
        <f>U150+V150</f>
        <v>350</v>
      </c>
      <c r="X150" s="64"/>
      <c r="Y150" s="244">
        <f>W150+X150</f>
        <v>350</v>
      </c>
      <c r="Z150" s="64"/>
      <c r="AA150" s="244"/>
      <c r="AB150" s="64">
        <v>126</v>
      </c>
      <c r="AC150" s="244">
        <f>AA150+AB150</f>
        <v>126</v>
      </c>
      <c r="AD150" s="64">
        <v>270</v>
      </c>
      <c r="AE150" s="244">
        <f>AC150+AD150</f>
        <v>396</v>
      </c>
      <c r="AF150" s="112"/>
      <c r="AG150" s="244">
        <f>AE150+AF150</f>
        <v>396</v>
      </c>
    </row>
    <row r="151" spans="1:33" ht="15" customHeight="1">
      <c r="A151" s="201"/>
      <c r="B151" s="202"/>
      <c r="C151" s="24">
        <v>6351</v>
      </c>
      <c r="D151" s="94" t="s">
        <v>254</v>
      </c>
      <c r="E151" s="142" t="s">
        <v>269</v>
      </c>
      <c r="F151" s="201"/>
      <c r="G151" s="307"/>
      <c r="H151" s="204"/>
      <c r="I151" s="251"/>
      <c r="J151" s="204"/>
      <c r="K151" s="251"/>
      <c r="L151" s="204"/>
      <c r="M151" s="251"/>
      <c r="N151" s="204"/>
      <c r="O151" s="251"/>
      <c r="P151" s="203"/>
      <c r="Q151" s="249"/>
      <c r="R151" s="203"/>
      <c r="S151" s="249"/>
      <c r="T151" s="203"/>
      <c r="U151" s="282"/>
      <c r="V151" s="203"/>
      <c r="W151" s="282"/>
      <c r="X151" s="203"/>
      <c r="Y151" s="250"/>
      <c r="Z151" s="203"/>
      <c r="AA151" s="250"/>
      <c r="AB151" s="203"/>
      <c r="AC151" s="250"/>
      <c r="AD151" s="203">
        <v>274</v>
      </c>
      <c r="AE151" s="244">
        <f>AC151+AD151</f>
        <v>274</v>
      </c>
      <c r="AF151" s="392"/>
      <c r="AG151" s="244">
        <f>AE151+AF151</f>
        <v>274</v>
      </c>
    </row>
    <row r="152" spans="1:33" ht="15" customHeight="1">
      <c r="A152" s="201"/>
      <c r="B152" s="202"/>
      <c r="C152" s="88">
        <v>6351</v>
      </c>
      <c r="D152" s="133"/>
      <c r="E152" s="296" t="s">
        <v>15</v>
      </c>
      <c r="F152" s="22"/>
      <c r="G152" s="233"/>
      <c r="H152" s="90"/>
      <c r="I152" s="225"/>
      <c r="J152" s="90"/>
      <c r="K152" s="225"/>
      <c r="L152" s="90"/>
      <c r="M152" s="225"/>
      <c r="N152" s="90"/>
      <c r="O152" s="225"/>
      <c r="P152" s="64"/>
      <c r="Q152" s="224"/>
      <c r="R152" s="64"/>
      <c r="S152" s="224"/>
      <c r="T152" s="64"/>
      <c r="U152" s="222"/>
      <c r="V152" s="64"/>
      <c r="W152" s="222"/>
      <c r="X152" s="64"/>
      <c r="Y152" s="244"/>
      <c r="Z152" s="64"/>
      <c r="AA152" s="250"/>
      <c r="AB152" s="203"/>
      <c r="AC152" s="250"/>
      <c r="AD152" s="204">
        <v>274</v>
      </c>
      <c r="AE152" s="246">
        <f>AC152+AD152</f>
        <v>274</v>
      </c>
      <c r="AF152" s="395"/>
      <c r="AG152" s="246">
        <f>AE152+AF152</f>
        <v>274</v>
      </c>
    </row>
    <row r="153" spans="1:33" ht="15" customHeight="1" thickBot="1">
      <c r="A153" s="25"/>
      <c r="B153" s="26"/>
      <c r="C153" s="31">
        <v>5331</v>
      </c>
      <c r="D153" s="196"/>
      <c r="E153" s="294" t="s">
        <v>31</v>
      </c>
      <c r="F153" s="29"/>
      <c r="G153" s="245"/>
      <c r="H153" s="260"/>
      <c r="I153" s="247"/>
      <c r="J153" s="260"/>
      <c r="K153" s="247"/>
      <c r="L153" s="260"/>
      <c r="M153" s="247"/>
      <c r="N153" s="260"/>
      <c r="O153" s="247"/>
      <c r="P153" s="260">
        <v>350</v>
      </c>
      <c r="Q153" s="247">
        <f>O153+P153</f>
        <v>350</v>
      </c>
      <c r="R153" s="260"/>
      <c r="S153" s="247">
        <f>Q153+R153</f>
        <v>350</v>
      </c>
      <c r="T153" s="260"/>
      <c r="U153" s="247">
        <f>S153+T153</f>
        <v>350</v>
      </c>
      <c r="V153" s="260"/>
      <c r="W153" s="247">
        <f>U153+V153</f>
        <v>350</v>
      </c>
      <c r="X153" s="260"/>
      <c r="Y153" s="278">
        <f>W153+X153</f>
        <v>350</v>
      </c>
      <c r="Z153" s="260"/>
      <c r="AA153" s="272"/>
      <c r="AB153" s="265">
        <v>126</v>
      </c>
      <c r="AC153" s="272">
        <f>AA153+AB153</f>
        <v>126</v>
      </c>
      <c r="AD153" s="265">
        <v>270</v>
      </c>
      <c r="AE153" s="278">
        <f>AC153+AD153</f>
        <v>396</v>
      </c>
      <c r="AF153" s="394"/>
      <c r="AG153" s="278">
        <f>AE153+AF153</f>
        <v>396</v>
      </c>
    </row>
    <row r="154" spans="1:33" ht="27" customHeight="1">
      <c r="A154" s="19">
        <v>92</v>
      </c>
      <c r="B154" s="20">
        <v>3121</v>
      </c>
      <c r="C154" s="28"/>
      <c r="D154" s="193"/>
      <c r="E154" s="140" t="s">
        <v>45</v>
      </c>
      <c r="F154" s="19"/>
      <c r="G154" s="229"/>
      <c r="H154" s="230"/>
      <c r="I154" s="231"/>
      <c r="J154" s="230"/>
      <c r="K154" s="231"/>
      <c r="L154" s="230"/>
      <c r="M154" s="231"/>
      <c r="N154" s="230"/>
      <c r="O154" s="231"/>
      <c r="P154" s="230"/>
      <c r="Q154" s="231"/>
      <c r="R154" s="230"/>
      <c r="S154" s="231"/>
      <c r="T154" s="230"/>
      <c r="U154" s="231"/>
      <c r="V154" s="230"/>
      <c r="W154" s="231"/>
      <c r="X154" s="230"/>
      <c r="Y154" s="274"/>
      <c r="Z154" s="230"/>
      <c r="AA154" s="274"/>
      <c r="AB154" s="230"/>
      <c r="AC154" s="274"/>
      <c r="AD154" s="230"/>
      <c r="AE154" s="274"/>
      <c r="AF154" s="230"/>
      <c r="AG154" s="274"/>
    </row>
    <row r="155" spans="1:33" ht="12.75" customHeight="1">
      <c r="A155" s="22"/>
      <c r="B155" s="23"/>
      <c r="C155" s="24">
        <v>5331</v>
      </c>
      <c r="D155" s="125" t="s">
        <v>41</v>
      </c>
      <c r="E155" s="295" t="s">
        <v>53</v>
      </c>
      <c r="F155" s="22"/>
      <c r="G155" s="232">
        <v>1500</v>
      </c>
      <c r="H155" s="64"/>
      <c r="I155" s="224">
        <f>G155+H155</f>
        <v>1500</v>
      </c>
      <c r="J155" s="64"/>
      <c r="K155" s="244">
        <f>I155+J155</f>
        <v>1500</v>
      </c>
      <c r="L155" s="64"/>
      <c r="M155" s="224">
        <f>K155+L155</f>
        <v>1500</v>
      </c>
      <c r="N155" s="64"/>
      <c r="O155" s="224">
        <f>M155+N155</f>
        <v>1500</v>
      </c>
      <c r="P155" s="64"/>
      <c r="Q155" s="224">
        <f>O155+P155</f>
        <v>1500</v>
      </c>
      <c r="R155" s="64"/>
      <c r="S155" s="224">
        <f>Q155+R155</f>
        <v>1500</v>
      </c>
      <c r="T155" s="64"/>
      <c r="U155" s="222">
        <f>S155+T155</f>
        <v>1500</v>
      </c>
      <c r="V155" s="64"/>
      <c r="W155" s="222">
        <f>U155+V155</f>
        <v>1500</v>
      </c>
      <c r="X155" s="64"/>
      <c r="Y155" s="244">
        <f>W155+X155</f>
        <v>1500</v>
      </c>
      <c r="Z155" s="64"/>
      <c r="AA155" s="244">
        <f>Y155+Z155</f>
        <v>1500</v>
      </c>
      <c r="AB155" s="64"/>
      <c r="AC155" s="244">
        <f>AA155+AB155</f>
        <v>1500</v>
      </c>
      <c r="AD155" s="64"/>
      <c r="AE155" s="244">
        <f t="shared" ref="AE155:AE160" si="21">AC155+AD155</f>
        <v>1500</v>
      </c>
      <c r="AF155" s="64"/>
      <c r="AG155" s="244">
        <f t="shared" ref="AG155:AG160" si="22">AE155+AF155</f>
        <v>1500</v>
      </c>
    </row>
    <row r="156" spans="1:33" ht="12.75" customHeight="1">
      <c r="A156" s="201"/>
      <c r="B156" s="202"/>
      <c r="C156" s="24">
        <v>6351</v>
      </c>
      <c r="D156" s="94" t="s">
        <v>169</v>
      </c>
      <c r="E156" s="142" t="s">
        <v>157</v>
      </c>
      <c r="F156" s="201"/>
      <c r="G156" s="248"/>
      <c r="H156" s="203"/>
      <c r="I156" s="249"/>
      <c r="J156" s="203"/>
      <c r="K156" s="250"/>
      <c r="L156" s="203"/>
      <c r="M156" s="249"/>
      <c r="N156" s="203"/>
      <c r="O156" s="249"/>
      <c r="P156" s="203">
        <v>100</v>
      </c>
      <c r="Q156" s="224">
        <f>O156+P156</f>
        <v>100</v>
      </c>
      <c r="R156" s="203"/>
      <c r="S156" s="224">
        <f>Q156+R156</f>
        <v>100</v>
      </c>
      <c r="T156" s="203"/>
      <c r="U156" s="222">
        <f>S156+T156</f>
        <v>100</v>
      </c>
      <c r="V156" s="203"/>
      <c r="W156" s="222">
        <f>U156+V156</f>
        <v>100</v>
      </c>
      <c r="X156" s="203"/>
      <c r="Y156" s="244">
        <f>W156+X156</f>
        <v>100</v>
      </c>
      <c r="Z156" s="203"/>
      <c r="AA156" s="244">
        <f>Y156+Z156</f>
        <v>100</v>
      </c>
      <c r="AB156" s="203"/>
      <c r="AC156" s="244">
        <f>AA156+AB156</f>
        <v>100</v>
      </c>
      <c r="AD156" s="203"/>
      <c r="AE156" s="244">
        <f t="shared" si="21"/>
        <v>100</v>
      </c>
      <c r="AF156" s="203"/>
      <c r="AG156" s="244">
        <f t="shared" si="22"/>
        <v>100</v>
      </c>
    </row>
    <row r="157" spans="1:33" ht="12.75" customHeight="1">
      <c r="A157" s="201"/>
      <c r="B157" s="202"/>
      <c r="C157" s="24">
        <v>5331</v>
      </c>
      <c r="D157" s="94" t="s">
        <v>170</v>
      </c>
      <c r="E157" s="142" t="s">
        <v>158</v>
      </c>
      <c r="F157" s="201"/>
      <c r="G157" s="248"/>
      <c r="H157" s="203"/>
      <c r="I157" s="249"/>
      <c r="J157" s="203"/>
      <c r="K157" s="250"/>
      <c r="L157" s="203"/>
      <c r="M157" s="249"/>
      <c r="N157" s="203"/>
      <c r="O157" s="249"/>
      <c r="P157" s="203">
        <v>150</v>
      </c>
      <c r="Q157" s="224">
        <f>O157+P157</f>
        <v>150</v>
      </c>
      <c r="R157" s="203"/>
      <c r="S157" s="224">
        <f>Q157+R157</f>
        <v>150</v>
      </c>
      <c r="T157" s="203"/>
      <c r="U157" s="222">
        <f>S157+T157</f>
        <v>150</v>
      </c>
      <c r="V157" s="203"/>
      <c r="W157" s="222">
        <f>U157+V157</f>
        <v>150</v>
      </c>
      <c r="X157" s="203"/>
      <c r="Y157" s="244">
        <f>W157+X157</f>
        <v>150</v>
      </c>
      <c r="Z157" s="203"/>
      <c r="AA157" s="244">
        <f>Y157+Z157</f>
        <v>150</v>
      </c>
      <c r="AB157" s="203"/>
      <c r="AC157" s="244">
        <f>AA157+AB157</f>
        <v>150</v>
      </c>
      <c r="AD157" s="203"/>
      <c r="AE157" s="244">
        <f t="shared" si="21"/>
        <v>150</v>
      </c>
      <c r="AF157" s="203"/>
      <c r="AG157" s="244">
        <f t="shared" si="22"/>
        <v>150</v>
      </c>
    </row>
    <row r="158" spans="1:33" ht="12.75" customHeight="1">
      <c r="A158" s="201"/>
      <c r="B158" s="202"/>
      <c r="C158" s="24">
        <v>6351</v>
      </c>
      <c r="D158" s="94" t="s">
        <v>255</v>
      </c>
      <c r="E158" s="142" t="s">
        <v>249</v>
      </c>
      <c r="F158" s="201"/>
      <c r="G158" s="248"/>
      <c r="H158" s="203"/>
      <c r="I158" s="249"/>
      <c r="J158" s="203"/>
      <c r="K158" s="250"/>
      <c r="L158" s="203"/>
      <c r="M158" s="249"/>
      <c r="N158" s="203"/>
      <c r="O158" s="249"/>
      <c r="P158" s="203"/>
      <c r="Q158" s="224"/>
      <c r="R158" s="203"/>
      <c r="S158" s="224"/>
      <c r="T158" s="203"/>
      <c r="U158" s="222"/>
      <c r="V158" s="203"/>
      <c r="W158" s="222"/>
      <c r="X158" s="203"/>
      <c r="Y158" s="244"/>
      <c r="Z158" s="203"/>
      <c r="AA158" s="244"/>
      <c r="AB158" s="203"/>
      <c r="AC158" s="244"/>
      <c r="AD158" s="203">
        <v>150</v>
      </c>
      <c r="AE158" s="244">
        <f t="shared" si="21"/>
        <v>150</v>
      </c>
      <c r="AF158" s="203"/>
      <c r="AG158" s="244">
        <f t="shared" si="22"/>
        <v>150</v>
      </c>
    </row>
    <row r="159" spans="1:33" ht="12.75" customHeight="1">
      <c r="A159" s="201"/>
      <c r="B159" s="202"/>
      <c r="C159" s="88">
        <v>6351</v>
      </c>
      <c r="D159" s="133"/>
      <c r="E159" s="296" t="s">
        <v>15</v>
      </c>
      <c r="F159" s="201"/>
      <c r="G159" s="248"/>
      <c r="H159" s="203"/>
      <c r="I159" s="249"/>
      <c r="J159" s="203"/>
      <c r="K159" s="250"/>
      <c r="L159" s="203"/>
      <c r="M159" s="249"/>
      <c r="N159" s="203"/>
      <c r="O159" s="249"/>
      <c r="P159" s="204">
        <v>100</v>
      </c>
      <c r="Q159" s="225">
        <f>O159+P159</f>
        <v>100</v>
      </c>
      <c r="R159" s="204"/>
      <c r="S159" s="225">
        <f>Q159+R159</f>
        <v>100</v>
      </c>
      <c r="T159" s="204"/>
      <c r="U159" s="225">
        <f>S159+T159</f>
        <v>100</v>
      </c>
      <c r="V159" s="204"/>
      <c r="W159" s="225">
        <f>U159+V159</f>
        <v>100</v>
      </c>
      <c r="X159" s="204"/>
      <c r="Y159" s="246">
        <f>W159+X159</f>
        <v>100</v>
      </c>
      <c r="Z159" s="204"/>
      <c r="AA159" s="246">
        <f>Y159+Z159</f>
        <v>100</v>
      </c>
      <c r="AB159" s="204"/>
      <c r="AC159" s="246">
        <f>AA159+AB159</f>
        <v>100</v>
      </c>
      <c r="AD159" s="204">
        <v>150</v>
      </c>
      <c r="AE159" s="246">
        <f t="shared" si="21"/>
        <v>250</v>
      </c>
      <c r="AF159" s="204"/>
      <c r="AG159" s="246">
        <f t="shared" si="22"/>
        <v>250</v>
      </c>
    </row>
    <row r="160" spans="1:33" ht="12.75" customHeight="1" thickBot="1">
      <c r="A160" s="25"/>
      <c r="B160" s="26"/>
      <c r="C160" s="31">
        <v>5331</v>
      </c>
      <c r="D160" s="196"/>
      <c r="E160" s="294" t="s">
        <v>31</v>
      </c>
      <c r="F160" s="25"/>
      <c r="G160" s="237">
        <v>1500</v>
      </c>
      <c r="H160" s="180"/>
      <c r="I160" s="227">
        <f>G160+H160</f>
        <v>1500</v>
      </c>
      <c r="J160" s="180"/>
      <c r="K160" s="227">
        <f>I160+J160</f>
        <v>1500</v>
      </c>
      <c r="L160" s="180"/>
      <c r="M160" s="227">
        <f>K160+L160</f>
        <v>1500</v>
      </c>
      <c r="N160" s="180"/>
      <c r="O160" s="227">
        <f>M160+N160</f>
        <v>1500</v>
      </c>
      <c r="P160" s="86">
        <v>150</v>
      </c>
      <c r="Q160" s="247">
        <f>O160+P160</f>
        <v>1650</v>
      </c>
      <c r="R160" s="180"/>
      <c r="S160" s="247">
        <f>Q160+R160</f>
        <v>1650</v>
      </c>
      <c r="T160" s="180"/>
      <c r="U160" s="227">
        <f>S160+T160</f>
        <v>1650</v>
      </c>
      <c r="V160" s="180"/>
      <c r="W160" s="227">
        <f>U160+V160</f>
        <v>1650</v>
      </c>
      <c r="X160" s="180"/>
      <c r="Y160" s="278">
        <f>W160+X160</f>
        <v>1650</v>
      </c>
      <c r="Z160" s="180"/>
      <c r="AA160" s="278">
        <f>Y160+Z160</f>
        <v>1650</v>
      </c>
      <c r="AB160" s="180"/>
      <c r="AC160" s="278">
        <f>AA160+AB160</f>
        <v>1650</v>
      </c>
      <c r="AD160" s="180"/>
      <c r="AE160" s="278">
        <f t="shared" si="21"/>
        <v>1650</v>
      </c>
      <c r="AF160" s="180"/>
      <c r="AG160" s="278">
        <f t="shared" si="22"/>
        <v>1650</v>
      </c>
    </row>
    <row r="161" spans="1:33" ht="26.25" customHeight="1">
      <c r="A161" s="398">
        <v>95</v>
      </c>
      <c r="B161" s="168">
        <v>3122</v>
      </c>
      <c r="C161" s="54"/>
      <c r="D161" s="198"/>
      <c r="E161" s="297" t="s">
        <v>54</v>
      </c>
      <c r="F161" s="351"/>
      <c r="G161" s="235"/>
      <c r="H161" s="169"/>
      <c r="I161" s="236"/>
      <c r="J161" s="169"/>
      <c r="K161" s="236"/>
      <c r="L161" s="169"/>
      <c r="M161" s="236"/>
      <c r="N161" s="169"/>
      <c r="O161" s="236"/>
      <c r="P161" s="169"/>
      <c r="Q161" s="236"/>
      <c r="R161" s="169"/>
      <c r="S161" s="236"/>
      <c r="T161" s="169"/>
      <c r="U161" s="236"/>
      <c r="V161" s="169"/>
      <c r="W161" s="236"/>
      <c r="X161" s="169"/>
      <c r="Y161" s="276"/>
      <c r="Z161" s="169"/>
      <c r="AA161" s="276"/>
      <c r="AB161" s="169"/>
      <c r="AC161" s="276"/>
      <c r="AD161" s="169"/>
      <c r="AE161" s="276"/>
      <c r="AF161" s="169"/>
      <c r="AG161" s="276"/>
    </row>
    <row r="162" spans="1:33" ht="12.75" customHeight="1">
      <c r="A162" s="397"/>
      <c r="B162" s="23"/>
      <c r="C162" s="24">
        <v>6351</v>
      </c>
      <c r="D162" s="125" t="s">
        <v>81</v>
      </c>
      <c r="E162" s="216" t="s">
        <v>55</v>
      </c>
      <c r="F162" s="200"/>
      <c r="G162" s="232">
        <v>2150</v>
      </c>
      <c r="H162" s="90"/>
      <c r="I162" s="224">
        <f>G162+H162</f>
        <v>2150</v>
      </c>
      <c r="J162" s="90"/>
      <c r="K162" s="224">
        <f>I162+J162</f>
        <v>2150</v>
      </c>
      <c r="L162" s="90"/>
      <c r="M162" s="224">
        <f>K162+L162</f>
        <v>2150</v>
      </c>
      <c r="N162" s="90"/>
      <c r="O162" s="224">
        <f>M162+N162</f>
        <v>2150</v>
      </c>
      <c r="P162" s="90"/>
      <c r="Q162" s="224">
        <f>O162+P162</f>
        <v>2150</v>
      </c>
      <c r="R162" s="90"/>
      <c r="S162" s="224">
        <f>Q162+R162</f>
        <v>2150</v>
      </c>
      <c r="T162" s="90"/>
      <c r="U162" s="222">
        <f>S162+T162</f>
        <v>2150</v>
      </c>
      <c r="V162" s="90"/>
      <c r="W162" s="222">
        <f>U162+V162</f>
        <v>2150</v>
      </c>
      <c r="X162" s="90"/>
      <c r="Y162" s="244">
        <f>W162+X162</f>
        <v>2150</v>
      </c>
      <c r="Z162" s="90"/>
      <c r="AA162" s="244">
        <f>Y162+Z162</f>
        <v>2150</v>
      </c>
      <c r="AB162" s="99"/>
      <c r="AC162" s="244">
        <f>AA162+AB162</f>
        <v>2150</v>
      </c>
      <c r="AD162" s="99">
        <v>-654</v>
      </c>
      <c r="AE162" s="244">
        <f>AC162+AD162</f>
        <v>1496</v>
      </c>
      <c r="AF162" s="99"/>
      <c r="AG162" s="244">
        <f>AE162+AF162</f>
        <v>1496</v>
      </c>
    </row>
    <row r="163" spans="1:33" ht="12.75" customHeight="1" thickBot="1">
      <c r="A163" s="29"/>
      <c r="B163" s="30"/>
      <c r="C163" s="31">
        <v>6351</v>
      </c>
      <c r="D163" s="196"/>
      <c r="E163" s="270" t="s">
        <v>15</v>
      </c>
      <c r="F163" s="347"/>
      <c r="G163" s="245">
        <v>2150</v>
      </c>
      <c r="H163" s="100"/>
      <c r="I163" s="247">
        <f>G163+H163</f>
        <v>2150</v>
      </c>
      <c r="J163" s="100"/>
      <c r="K163" s="236">
        <f>I163+J163</f>
        <v>2150</v>
      </c>
      <c r="L163" s="100"/>
      <c r="M163" s="236">
        <f>K163+L163</f>
        <v>2150</v>
      </c>
      <c r="N163" s="100"/>
      <c r="O163" s="236">
        <f>M163+N163</f>
        <v>2150</v>
      </c>
      <c r="P163" s="100"/>
      <c r="Q163" s="236">
        <f>O163+P163</f>
        <v>2150</v>
      </c>
      <c r="R163" s="100"/>
      <c r="S163" s="236">
        <f>Q163+R163</f>
        <v>2150</v>
      </c>
      <c r="T163" s="100"/>
      <c r="U163" s="236">
        <f>S163+T163</f>
        <v>2150</v>
      </c>
      <c r="V163" s="100"/>
      <c r="W163" s="236">
        <f>U163+V163</f>
        <v>2150</v>
      </c>
      <c r="X163" s="100"/>
      <c r="Y163" s="276">
        <f>W163+X163</f>
        <v>2150</v>
      </c>
      <c r="Z163" s="100"/>
      <c r="AA163" s="276">
        <f>Y163+Z163</f>
        <v>2150</v>
      </c>
      <c r="AB163" s="260"/>
      <c r="AC163" s="276">
        <f>AA163+AB163</f>
        <v>2150</v>
      </c>
      <c r="AD163" s="260">
        <v>-654</v>
      </c>
      <c r="AE163" s="276">
        <f>AC163+AD163</f>
        <v>1496</v>
      </c>
      <c r="AF163" s="260"/>
      <c r="AG163" s="276">
        <f>AE163+AF163</f>
        <v>1496</v>
      </c>
    </row>
    <row r="164" spans="1:33" ht="18" customHeight="1">
      <c r="A164" s="33">
        <v>97</v>
      </c>
      <c r="B164" s="33">
        <v>3123</v>
      </c>
      <c r="C164" s="21"/>
      <c r="D164" s="199"/>
      <c r="E164" s="117" t="s">
        <v>42</v>
      </c>
      <c r="F164" s="34"/>
      <c r="G164" s="35"/>
      <c r="H164" s="37"/>
      <c r="I164" s="36"/>
      <c r="J164" s="37"/>
      <c r="K164" s="36"/>
      <c r="L164" s="37"/>
      <c r="M164" s="36"/>
      <c r="N164" s="37"/>
      <c r="O164" s="36"/>
      <c r="P164" s="37"/>
      <c r="Q164" s="36"/>
      <c r="R164" s="37"/>
      <c r="S164" s="36"/>
      <c r="T164" s="37"/>
      <c r="U164" s="36"/>
      <c r="V164" s="37"/>
      <c r="W164" s="36"/>
      <c r="X164" s="37"/>
      <c r="Y164" s="279"/>
      <c r="Z164" s="37"/>
      <c r="AA164" s="279"/>
      <c r="AB164" s="37"/>
      <c r="AC164" s="279"/>
      <c r="AD164" s="37"/>
      <c r="AE164" s="279"/>
      <c r="AF164" s="37"/>
      <c r="AG164" s="279"/>
    </row>
    <row r="165" spans="1:33" ht="12.75" customHeight="1">
      <c r="A165" s="38"/>
      <c r="B165" s="39"/>
      <c r="C165" s="24">
        <v>6351</v>
      </c>
      <c r="D165" s="125" t="s">
        <v>16</v>
      </c>
      <c r="E165" s="216" t="s">
        <v>56</v>
      </c>
      <c r="F165" s="84"/>
      <c r="G165" s="42">
        <v>2700</v>
      </c>
      <c r="H165" s="43"/>
      <c r="I165" s="224">
        <f>G165+H165</f>
        <v>2700</v>
      </c>
      <c r="J165" s="43"/>
      <c r="K165" s="224">
        <f>I165+J165</f>
        <v>2700</v>
      </c>
      <c r="L165" s="43"/>
      <c r="M165" s="224">
        <f>K165+L165</f>
        <v>2700</v>
      </c>
      <c r="N165" s="43"/>
      <c r="O165" s="224">
        <f>M165+N165</f>
        <v>2700</v>
      </c>
      <c r="P165" s="43"/>
      <c r="Q165" s="224">
        <f>O165+P165</f>
        <v>2700</v>
      </c>
      <c r="R165" s="43"/>
      <c r="S165" s="224">
        <f>Q165+R165</f>
        <v>2700</v>
      </c>
      <c r="T165" s="43"/>
      <c r="U165" s="222">
        <f>S165+T165</f>
        <v>2700</v>
      </c>
      <c r="V165" s="43"/>
      <c r="W165" s="222">
        <f>U165+V165</f>
        <v>2700</v>
      </c>
      <c r="X165" s="43"/>
      <c r="Y165" s="244">
        <f>W165+X165</f>
        <v>2700</v>
      </c>
      <c r="Z165" s="43"/>
      <c r="AA165" s="244">
        <f>Y165+Z165</f>
        <v>2700</v>
      </c>
      <c r="AB165" s="43">
        <v>-431</v>
      </c>
      <c r="AC165" s="244">
        <f>AA165+AB165</f>
        <v>2269</v>
      </c>
      <c r="AD165" s="43"/>
      <c r="AE165" s="244">
        <f>AC165+AD165</f>
        <v>2269</v>
      </c>
      <c r="AF165" s="43"/>
      <c r="AG165" s="244">
        <f>AE165+AF165</f>
        <v>2269</v>
      </c>
    </row>
    <row r="166" spans="1:33" ht="12.75" customHeight="1">
      <c r="A166" s="173"/>
      <c r="B166" s="174"/>
      <c r="C166" s="24">
        <v>6351</v>
      </c>
      <c r="D166" s="149" t="s">
        <v>128</v>
      </c>
      <c r="E166" s="288" t="s">
        <v>127</v>
      </c>
      <c r="F166" s="84"/>
      <c r="G166" s="175"/>
      <c r="H166" s="176"/>
      <c r="I166" s="224"/>
      <c r="J166" s="176"/>
      <c r="K166" s="224"/>
      <c r="L166" s="176"/>
      <c r="M166" s="224"/>
      <c r="N166" s="176">
        <v>60</v>
      </c>
      <c r="O166" s="224">
        <f>M166+N166</f>
        <v>60</v>
      </c>
      <c r="P166" s="176"/>
      <c r="Q166" s="224">
        <f>O166+P166</f>
        <v>60</v>
      </c>
      <c r="R166" s="176"/>
      <c r="S166" s="224">
        <f>Q166+R166</f>
        <v>60</v>
      </c>
      <c r="T166" s="176"/>
      <c r="U166" s="222">
        <f>S166+T166</f>
        <v>60</v>
      </c>
      <c r="V166" s="176"/>
      <c r="W166" s="224">
        <f>S166+V166</f>
        <v>60</v>
      </c>
      <c r="X166" s="176"/>
      <c r="Y166" s="244">
        <f>W166+X166</f>
        <v>60</v>
      </c>
      <c r="Z166" s="176"/>
      <c r="AA166" s="244">
        <f>Y166+Z166</f>
        <v>60</v>
      </c>
      <c r="AB166" s="176"/>
      <c r="AC166" s="244">
        <f>AA166+AB166</f>
        <v>60</v>
      </c>
      <c r="AD166" s="176"/>
      <c r="AE166" s="244">
        <f>AC166+AD166</f>
        <v>60</v>
      </c>
      <c r="AF166" s="176"/>
      <c r="AG166" s="244">
        <f>AE166+AF166</f>
        <v>60</v>
      </c>
    </row>
    <row r="167" spans="1:33" ht="12.75" customHeight="1">
      <c r="A167" s="173"/>
      <c r="B167" s="174"/>
      <c r="C167" s="24">
        <v>5331</v>
      </c>
      <c r="D167" s="94" t="s">
        <v>227</v>
      </c>
      <c r="E167" s="216" t="s">
        <v>222</v>
      </c>
      <c r="F167" s="84"/>
      <c r="G167" s="175"/>
      <c r="H167" s="176"/>
      <c r="I167" s="249"/>
      <c r="J167" s="176"/>
      <c r="K167" s="249"/>
      <c r="L167" s="176"/>
      <c r="M167" s="249"/>
      <c r="N167" s="176"/>
      <c r="O167" s="249"/>
      <c r="P167" s="176"/>
      <c r="Q167" s="249"/>
      <c r="R167" s="176"/>
      <c r="S167" s="249"/>
      <c r="T167" s="176"/>
      <c r="U167" s="282"/>
      <c r="V167" s="176"/>
      <c r="W167" s="249"/>
      <c r="X167" s="176"/>
      <c r="Y167" s="250"/>
      <c r="Z167" s="176"/>
      <c r="AA167" s="250"/>
      <c r="AB167" s="176">
        <v>431</v>
      </c>
      <c r="AC167" s="244">
        <f>AA167+AB167</f>
        <v>431</v>
      </c>
      <c r="AD167" s="176"/>
      <c r="AE167" s="244">
        <f>AC167+AD167</f>
        <v>431</v>
      </c>
      <c r="AF167" s="176"/>
      <c r="AG167" s="244">
        <f>AE167+AF167</f>
        <v>431</v>
      </c>
    </row>
    <row r="168" spans="1:33" ht="12.75" customHeight="1">
      <c r="A168" s="173"/>
      <c r="B168" s="174"/>
      <c r="C168" s="88">
        <v>5331</v>
      </c>
      <c r="D168" s="125"/>
      <c r="E168" s="130" t="s">
        <v>31</v>
      </c>
      <c r="F168" s="84"/>
      <c r="G168" s="175"/>
      <c r="H168" s="176"/>
      <c r="I168" s="249"/>
      <c r="J168" s="176"/>
      <c r="K168" s="249"/>
      <c r="L168" s="176"/>
      <c r="M168" s="249"/>
      <c r="N168" s="176"/>
      <c r="O168" s="249"/>
      <c r="P168" s="176"/>
      <c r="Q168" s="249"/>
      <c r="R168" s="176"/>
      <c r="S168" s="249"/>
      <c r="T168" s="176"/>
      <c r="U168" s="282"/>
      <c r="V168" s="176"/>
      <c r="W168" s="249"/>
      <c r="X168" s="176"/>
      <c r="Y168" s="250"/>
      <c r="Z168" s="176"/>
      <c r="AA168" s="250"/>
      <c r="AB168" s="284">
        <v>431</v>
      </c>
      <c r="AC168" s="246">
        <f>AA168+AB168</f>
        <v>431</v>
      </c>
      <c r="AD168" s="284"/>
      <c r="AE168" s="246">
        <f>AC168+AD168</f>
        <v>431</v>
      </c>
      <c r="AF168" s="284"/>
      <c r="AG168" s="246">
        <f>AE168+AF168</f>
        <v>431</v>
      </c>
    </row>
    <row r="169" spans="1:33" ht="16.5" customHeight="1" thickBot="1">
      <c r="A169" s="44"/>
      <c r="B169" s="45"/>
      <c r="C169" s="31">
        <v>6351</v>
      </c>
      <c r="D169" s="196"/>
      <c r="E169" s="270" t="s">
        <v>15</v>
      </c>
      <c r="F169" s="46"/>
      <c r="G169" s="47">
        <v>2700</v>
      </c>
      <c r="H169" s="48"/>
      <c r="I169" s="227">
        <f>G169+H169</f>
        <v>2700</v>
      </c>
      <c r="J169" s="48"/>
      <c r="K169" s="227">
        <f>I169+J169</f>
        <v>2700</v>
      </c>
      <c r="L169" s="48"/>
      <c r="M169" s="227">
        <f>K169+L169</f>
        <v>2700</v>
      </c>
      <c r="N169" s="48">
        <v>60</v>
      </c>
      <c r="O169" s="227">
        <f>M169+N169</f>
        <v>2760</v>
      </c>
      <c r="P169" s="48"/>
      <c r="Q169" s="227">
        <f>O169+P169</f>
        <v>2760</v>
      </c>
      <c r="R169" s="48"/>
      <c r="S169" s="227">
        <f>Q169+R169</f>
        <v>2760</v>
      </c>
      <c r="T169" s="48"/>
      <c r="U169" s="227">
        <f>S169+T169</f>
        <v>2760</v>
      </c>
      <c r="V169" s="48"/>
      <c r="W169" s="227">
        <f>U169+V169</f>
        <v>2760</v>
      </c>
      <c r="X169" s="48"/>
      <c r="Y169" s="272">
        <f>W169+X169</f>
        <v>2760</v>
      </c>
      <c r="Z169" s="48"/>
      <c r="AA169" s="272">
        <f>Y169+Z169</f>
        <v>2760</v>
      </c>
      <c r="AB169" s="48">
        <v>-431</v>
      </c>
      <c r="AC169" s="278">
        <f>AA169+AB169</f>
        <v>2329</v>
      </c>
      <c r="AD169" s="48"/>
      <c r="AE169" s="278">
        <f>AC169+AD169</f>
        <v>2329</v>
      </c>
      <c r="AF169" s="48"/>
      <c r="AG169" s="278">
        <f>AE169+AF169</f>
        <v>2329</v>
      </c>
    </row>
    <row r="170" spans="1:33" ht="16.5" customHeight="1">
      <c r="A170" s="135">
        <v>99</v>
      </c>
      <c r="B170" s="135">
        <v>3123</v>
      </c>
      <c r="C170" s="165"/>
      <c r="D170" s="195"/>
      <c r="E170" s="298" t="s">
        <v>129</v>
      </c>
      <c r="F170" s="137"/>
      <c r="G170" s="177"/>
      <c r="H170" s="166"/>
      <c r="I170" s="236"/>
      <c r="J170" s="166"/>
      <c r="K170" s="228"/>
      <c r="L170" s="166"/>
      <c r="M170" s="228"/>
      <c r="N170" s="166"/>
      <c r="O170" s="228"/>
      <c r="P170" s="166"/>
      <c r="Q170" s="228"/>
      <c r="R170" s="166"/>
      <c r="S170" s="228"/>
      <c r="T170" s="166"/>
      <c r="U170" s="228"/>
      <c r="V170" s="166"/>
      <c r="W170" s="228"/>
      <c r="X170" s="166"/>
      <c r="Y170" s="273"/>
      <c r="Z170" s="166"/>
      <c r="AA170" s="273"/>
      <c r="AB170" s="166"/>
      <c r="AC170" s="273"/>
      <c r="AD170" s="166"/>
      <c r="AE170" s="273"/>
      <c r="AF170" s="166"/>
      <c r="AG170" s="273"/>
    </row>
    <row r="171" spans="1:33" ht="16.5" customHeight="1">
      <c r="A171" s="39"/>
      <c r="B171" s="38"/>
      <c r="C171" s="24">
        <v>6121</v>
      </c>
      <c r="D171" s="125" t="s">
        <v>144</v>
      </c>
      <c r="E171" s="121" t="s">
        <v>130</v>
      </c>
      <c r="F171" s="41"/>
      <c r="G171" s="178"/>
      <c r="H171" s="139"/>
      <c r="I171" s="236"/>
      <c r="J171" s="139"/>
      <c r="K171" s="225"/>
      <c r="L171" s="139"/>
      <c r="M171" s="225"/>
      <c r="N171" s="43">
        <v>1900</v>
      </c>
      <c r="O171" s="224">
        <f>M171+N171</f>
        <v>1900</v>
      </c>
      <c r="P171" s="43"/>
      <c r="Q171" s="224">
        <f>O171+P171</f>
        <v>1900</v>
      </c>
      <c r="R171" s="43">
        <v>-1900</v>
      </c>
      <c r="S171" s="224">
        <f>Q171+R171</f>
        <v>0</v>
      </c>
      <c r="T171" s="43"/>
      <c r="U171" s="222">
        <f>S171+T171</f>
        <v>0</v>
      </c>
      <c r="V171" s="43"/>
      <c r="W171" s="222">
        <f>U171+V171</f>
        <v>0</v>
      </c>
      <c r="X171" s="43"/>
      <c r="Y171" s="244">
        <f>W171+X171</f>
        <v>0</v>
      </c>
      <c r="Z171" s="43"/>
      <c r="AA171" s="244">
        <f>Y171+Z171</f>
        <v>0</v>
      </c>
      <c r="AB171" s="43"/>
      <c r="AC171" s="244">
        <f>AA171+AB171</f>
        <v>0</v>
      </c>
      <c r="AD171" s="43"/>
      <c r="AE171" s="244">
        <f>AC171+AD171</f>
        <v>0</v>
      </c>
      <c r="AF171" s="43"/>
      <c r="AG171" s="244">
        <f>AE171+AF171</f>
        <v>0</v>
      </c>
    </row>
    <row r="172" spans="1:33" ht="16.5" customHeight="1">
      <c r="A172" s="22"/>
      <c r="B172" s="23"/>
      <c r="C172" s="24">
        <v>5331</v>
      </c>
      <c r="D172" s="94" t="s">
        <v>256</v>
      </c>
      <c r="E172" s="216" t="s">
        <v>267</v>
      </c>
      <c r="F172" s="309"/>
      <c r="G172" s="310"/>
      <c r="H172" s="284"/>
      <c r="I172" s="228"/>
      <c r="J172" s="284"/>
      <c r="K172" s="251"/>
      <c r="L172" s="284"/>
      <c r="M172" s="251"/>
      <c r="N172" s="176"/>
      <c r="O172" s="249"/>
      <c r="P172" s="176"/>
      <c r="Q172" s="249"/>
      <c r="R172" s="176"/>
      <c r="S172" s="249"/>
      <c r="T172" s="176"/>
      <c r="U172" s="282"/>
      <c r="V172" s="176"/>
      <c r="W172" s="282"/>
      <c r="X172" s="176"/>
      <c r="Y172" s="250"/>
      <c r="Z172" s="176"/>
      <c r="AA172" s="250"/>
      <c r="AB172" s="176"/>
      <c r="AC172" s="250"/>
      <c r="AD172" s="176">
        <v>1000</v>
      </c>
      <c r="AE172" s="244">
        <f>AC172+AD172</f>
        <v>1000</v>
      </c>
      <c r="AF172" s="176"/>
      <c r="AG172" s="244">
        <f>AE172+AF172</f>
        <v>1000</v>
      </c>
    </row>
    <row r="173" spans="1:33" ht="16.5" customHeight="1">
      <c r="A173" s="22"/>
      <c r="B173" s="23"/>
      <c r="C173" s="88">
        <v>5331</v>
      </c>
      <c r="D173" s="125"/>
      <c r="E173" s="130" t="s">
        <v>31</v>
      </c>
      <c r="F173" s="309"/>
      <c r="G173" s="310"/>
      <c r="H173" s="284"/>
      <c r="I173" s="228"/>
      <c r="J173" s="284"/>
      <c r="K173" s="251"/>
      <c r="L173" s="284"/>
      <c r="M173" s="251"/>
      <c r="N173" s="176"/>
      <c r="O173" s="249"/>
      <c r="P173" s="176"/>
      <c r="Q173" s="249"/>
      <c r="R173" s="176"/>
      <c r="S173" s="249"/>
      <c r="T173" s="176"/>
      <c r="U173" s="282"/>
      <c r="V173" s="176"/>
      <c r="W173" s="282"/>
      <c r="X173" s="176"/>
      <c r="Y173" s="250"/>
      <c r="Z173" s="176"/>
      <c r="AA173" s="250"/>
      <c r="AB173" s="176"/>
      <c r="AC173" s="250"/>
      <c r="AD173" s="284">
        <v>1000</v>
      </c>
      <c r="AE173" s="246">
        <f>AC173+AD173</f>
        <v>1000</v>
      </c>
      <c r="AF173" s="284"/>
      <c r="AG173" s="246">
        <f>AE173+AF173</f>
        <v>1000</v>
      </c>
    </row>
    <row r="174" spans="1:33" ht="16.5" customHeight="1" thickBot="1">
      <c r="A174" s="44"/>
      <c r="B174" s="45"/>
      <c r="C174" s="27">
        <v>6121</v>
      </c>
      <c r="D174" s="194"/>
      <c r="E174" s="299" t="s">
        <v>131</v>
      </c>
      <c r="F174" s="46"/>
      <c r="G174" s="47"/>
      <c r="H174" s="48"/>
      <c r="I174" s="227"/>
      <c r="J174" s="48"/>
      <c r="K174" s="227"/>
      <c r="L174" s="48"/>
      <c r="M174" s="227"/>
      <c r="N174" s="48">
        <v>1900</v>
      </c>
      <c r="O174" s="227">
        <f>M174+N174</f>
        <v>1900</v>
      </c>
      <c r="P174" s="48"/>
      <c r="Q174" s="227">
        <f>O174+P174</f>
        <v>1900</v>
      </c>
      <c r="R174" s="48">
        <v>-1900</v>
      </c>
      <c r="S174" s="227">
        <f>Q174+R174</f>
        <v>0</v>
      </c>
      <c r="T174" s="48"/>
      <c r="U174" s="227">
        <f>S174+T174</f>
        <v>0</v>
      </c>
      <c r="V174" s="48"/>
      <c r="W174" s="227">
        <f>U174+V174</f>
        <v>0</v>
      </c>
      <c r="X174" s="48"/>
      <c r="Y174" s="272">
        <f>W174+X174</f>
        <v>0</v>
      </c>
      <c r="Z174" s="48"/>
      <c r="AA174" s="272">
        <f>Y174+Z174</f>
        <v>0</v>
      </c>
      <c r="AB174" s="48"/>
      <c r="AC174" s="272">
        <f>AA174+AB174</f>
        <v>0</v>
      </c>
      <c r="AD174" s="48"/>
      <c r="AE174" s="272">
        <f>AC174+AD174</f>
        <v>0</v>
      </c>
      <c r="AF174" s="48"/>
      <c r="AG174" s="272">
        <f>AE174+AF174</f>
        <v>0</v>
      </c>
    </row>
    <row r="175" spans="1:33" ht="26.25" customHeight="1">
      <c r="A175" s="179">
        <v>100</v>
      </c>
      <c r="B175" s="168">
        <v>3123</v>
      </c>
      <c r="C175" s="54"/>
      <c r="D175" s="198"/>
      <c r="E175" s="300" t="s">
        <v>203</v>
      </c>
      <c r="F175" s="351"/>
      <c r="G175" s="235"/>
      <c r="H175" s="169"/>
      <c r="I175" s="236"/>
      <c r="J175" s="169"/>
      <c r="K175" s="236"/>
      <c r="L175" s="169"/>
      <c r="M175" s="236"/>
      <c r="N175" s="169"/>
      <c r="O175" s="236"/>
      <c r="P175" s="169"/>
      <c r="Q175" s="236"/>
      <c r="R175" s="169"/>
      <c r="S175" s="236"/>
      <c r="T175" s="169"/>
      <c r="U175" s="236"/>
      <c r="V175" s="169"/>
      <c r="W175" s="236"/>
      <c r="X175" s="169"/>
      <c r="Y175" s="276"/>
      <c r="Z175" s="169"/>
      <c r="AA175" s="276"/>
      <c r="AB175" s="169"/>
      <c r="AC175" s="276"/>
      <c r="AD175" s="169"/>
      <c r="AE175" s="276"/>
      <c r="AF175" s="169"/>
      <c r="AG175" s="276"/>
    </row>
    <row r="176" spans="1:33" ht="12.75" customHeight="1">
      <c r="A176" s="22"/>
      <c r="B176" s="23"/>
      <c r="C176" s="24">
        <v>6351</v>
      </c>
      <c r="D176" s="125" t="s">
        <v>208</v>
      </c>
      <c r="E176" s="216" t="s">
        <v>204</v>
      </c>
      <c r="F176" s="85"/>
      <c r="G176" s="232"/>
      <c r="H176" s="90"/>
      <c r="I176" s="224"/>
      <c r="J176" s="90"/>
      <c r="K176" s="224"/>
      <c r="L176" s="90"/>
      <c r="M176" s="224"/>
      <c r="N176" s="90"/>
      <c r="O176" s="224"/>
      <c r="P176" s="90"/>
      <c r="Q176" s="224"/>
      <c r="R176" s="90"/>
      <c r="S176" s="224"/>
      <c r="T176" s="64">
        <v>5000</v>
      </c>
      <c r="U176" s="222">
        <f>S176+T176</f>
        <v>5000</v>
      </c>
      <c r="V176" s="90"/>
      <c r="W176" s="222">
        <f>U176+V176</f>
        <v>5000</v>
      </c>
      <c r="X176" s="90"/>
      <c r="Y176" s="244">
        <f>W176+X176</f>
        <v>5000</v>
      </c>
      <c r="Z176" s="90"/>
      <c r="AA176" s="244">
        <f>Y176+Z176</f>
        <v>5000</v>
      </c>
      <c r="AB176" s="90"/>
      <c r="AC176" s="244">
        <f>AA176+AB176</f>
        <v>5000</v>
      </c>
      <c r="AD176" s="90"/>
      <c r="AE176" s="244">
        <f>AC176+AD176</f>
        <v>5000</v>
      </c>
      <c r="AF176" s="90"/>
      <c r="AG176" s="244">
        <f>AE176+AF176</f>
        <v>5000</v>
      </c>
    </row>
    <row r="177" spans="1:33" ht="12.75" customHeight="1" thickBot="1">
      <c r="A177" s="29"/>
      <c r="B177" s="30"/>
      <c r="C177" s="31">
        <v>6351</v>
      </c>
      <c r="D177" s="196"/>
      <c r="E177" s="270" t="s">
        <v>15</v>
      </c>
      <c r="F177" s="347"/>
      <c r="G177" s="245"/>
      <c r="H177" s="100"/>
      <c r="I177" s="247"/>
      <c r="J177" s="100"/>
      <c r="K177" s="236"/>
      <c r="L177" s="100"/>
      <c r="M177" s="236"/>
      <c r="N177" s="100"/>
      <c r="O177" s="236"/>
      <c r="P177" s="100"/>
      <c r="Q177" s="236"/>
      <c r="R177" s="100"/>
      <c r="S177" s="236"/>
      <c r="T177" s="100">
        <v>5000</v>
      </c>
      <c r="U177" s="225">
        <f>S177+T177</f>
        <v>5000</v>
      </c>
      <c r="V177" s="100"/>
      <c r="W177" s="225">
        <f>U177+V177</f>
        <v>5000</v>
      </c>
      <c r="X177" s="100"/>
      <c r="Y177" s="276">
        <f>W177+X177</f>
        <v>5000</v>
      </c>
      <c r="Z177" s="100"/>
      <c r="AA177" s="272">
        <f>Y177+Z177</f>
        <v>5000</v>
      </c>
      <c r="AB177" s="180"/>
      <c r="AC177" s="272">
        <f>AA177+AB177</f>
        <v>5000</v>
      </c>
      <c r="AD177" s="180"/>
      <c r="AE177" s="272">
        <f>AC177+AD177</f>
        <v>5000</v>
      </c>
      <c r="AF177" s="180"/>
      <c r="AG177" s="272">
        <f>AE177+AF177</f>
        <v>5000</v>
      </c>
    </row>
    <row r="178" spans="1:33" ht="26.25" customHeight="1">
      <c r="A178" s="179">
        <v>101</v>
      </c>
      <c r="B178" s="168">
        <v>3124</v>
      </c>
      <c r="C178" s="54"/>
      <c r="D178" s="198"/>
      <c r="E178" s="300" t="s">
        <v>233</v>
      </c>
      <c r="F178" s="351"/>
      <c r="G178" s="235"/>
      <c r="H178" s="169"/>
      <c r="I178" s="236"/>
      <c r="J178" s="169"/>
      <c r="K178" s="236"/>
      <c r="L178" s="169"/>
      <c r="M178" s="236"/>
      <c r="N178" s="169"/>
      <c r="O178" s="236"/>
      <c r="P178" s="169"/>
      <c r="Q178" s="236"/>
      <c r="R178" s="169"/>
      <c r="S178" s="236"/>
      <c r="T178" s="169"/>
      <c r="U178" s="236"/>
      <c r="V178" s="169"/>
      <c r="W178" s="236"/>
      <c r="X178" s="169"/>
      <c r="Y178" s="276"/>
      <c r="Z178" s="169"/>
      <c r="AA178" s="276"/>
      <c r="AB178" s="169"/>
      <c r="AC178" s="276"/>
      <c r="AD178" s="169"/>
      <c r="AE178" s="276"/>
      <c r="AF178" s="169"/>
      <c r="AG178" s="276"/>
    </row>
    <row r="179" spans="1:33" ht="12.75" customHeight="1">
      <c r="A179" s="22"/>
      <c r="B179" s="23"/>
      <c r="C179" s="24">
        <v>5331</v>
      </c>
      <c r="D179" s="94" t="s">
        <v>257</v>
      </c>
      <c r="E179" s="216" t="s">
        <v>270</v>
      </c>
      <c r="F179" s="85"/>
      <c r="G179" s="232"/>
      <c r="H179" s="90"/>
      <c r="I179" s="224"/>
      <c r="J179" s="90"/>
      <c r="K179" s="224"/>
      <c r="L179" s="90"/>
      <c r="M179" s="224"/>
      <c r="N179" s="90"/>
      <c r="O179" s="224"/>
      <c r="P179" s="90"/>
      <c r="Q179" s="224"/>
      <c r="R179" s="90"/>
      <c r="S179" s="224"/>
      <c r="T179" s="64">
        <v>5000</v>
      </c>
      <c r="U179" s="222">
        <f>S179+T179</f>
        <v>5000</v>
      </c>
      <c r="V179" s="90"/>
      <c r="W179" s="222">
        <f>U179+V179</f>
        <v>5000</v>
      </c>
      <c r="X179" s="90"/>
      <c r="Y179" s="244">
        <f>W179+X179</f>
        <v>5000</v>
      </c>
      <c r="Z179" s="90"/>
      <c r="AA179" s="244"/>
      <c r="AB179" s="90"/>
      <c r="AC179" s="244"/>
      <c r="AD179" s="64">
        <v>1000</v>
      </c>
      <c r="AE179" s="244">
        <f>AC179+AD179</f>
        <v>1000</v>
      </c>
      <c r="AF179" s="111"/>
      <c r="AG179" s="244">
        <f>AE179+AF179</f>
        <v>1000</v>
      </c>
    </row>
    <row r="180" spans="1:33" ht="15" customHeight="1" thickBot="1">
      <c r="A180" s="29"/>
      <c r="B180" s="30"/>
      <c r="C180" s="88">
        <v>5331</v>
      </c>
      <c r="D180" s="125"/>
      <c r="E180" s="130" t="s">
        <v>31</v>
      </c>
      <c r="F180" s="347"/>
      <c r="G180" s="245"/>
      <c r="H180" s="100"/>
      <c r="I180" s="247"/>
      <c r="J180" s="100"/>
      <c r="K180" s="236"/>
      <c r="L180" s="100"/>
      <c r="M180" s="236"/>
      <c r="N180" s="100"/>
      <c r="O180" s="236"/>
      <c r="P180" s="100"/>
      <c r="Q180" s="236"/>
      <c r="R180" s="100"/>
      <c r="S180" s="236"/>
      <c r="T180" s="100">
        <v>5000</v>
      </c>
      <c r="U180" s="225">
        <f>S180+T180</f>
        <v>5000</v>
      </c>
      <c r="V180" s="100"/>
      <c r="W180" s="225">
        <f>U180+V180</f>
        <v>5000</v>
      </c>
      <c r="X180" s="100"/>
      <c r="Y180" s="276">
        <f>W180+X180</f>
        <v>5000</v>
      </c>
      <c r="Z180" s="100"/>
      <c r="AA180" s="276"/>
      <c r="AB180" s="100"/>
      <c r="AC180" s="276"/>
      <c r="AD180" s="100">
        <v>1000</v>
      </c>
      <c r="AE180" s="276">
        <f>AC180+AD180</f>
        <v>1000</v>
      </c>
      <c r="AF180" s="311"/>
      <c r="AG180" s="276">
        <f>AE180+AF180</f>
        <v>1000</v>
      </c>
    </row>
    <row r="181" spans="1:33" ht="14.25" customHeight="1">
      <c r="A181" s="33">
        <v>110</v>
      </c>
      <c r="B181" s="33">
        <v>3121</v>
      </c>
      <c r="C181" s="21"/>
      <c r="D181" s="199"/>
      <c r="E181" s="117" t="s">
        <v>97</v>
      </c>
      <c r="F181" s="34"/>
      <c r="G181" s="35"/>
      <c r="H181" s="37"/>
      <c r="I181" s="36"/>
      <c r="J181" s="37"/>
      <c r="K181" s="36"/>
      <c r="L181" s="37"/>
      <c r="M181" s="36"/>
      <c r="N181" s="37"/>
      <c r="O181" s="36"/>
      <c r="P181" s="37"/>
      <c r="Q181" s="36"/>
      <c r="R181" s="37"/>
      <c r="S181" s="36"/>
      <c r="T181" s="37"/>
      <c r="U181" s="36"/>
      <c r="V181" s="37"/>
      <c r="W181" s="36"/>
      <c r="X181" s="37"/>
      <c r="Y181" s="279"/>
      <c r="Z181" s="37"/>
      <c r="AA181" s="279"/>
      <c r="AB181" s="37"/>
      <c r="AC181" s="279"/>
      <c r="AD181" s="37"/>
      <c r="AE181" s="279"/>
      <c r="AF181" s="37"/>
      <c r="AG181" s="279"/>
    </row>
    <row r="182" spans="1:33" ht="12.75" customHeight="1">
      <c r="A182" s="38"/>
      <c r="B182" s="39"/>
      <c r="C182" s="24">
        <v>6351</v>
      </c>
      <c r="D182" s="125" t="s">
        <v>101</v>
      </c>
      <c r="E182" s="216" t="s">
        <v>223</v>
      </c>
      <c r="F182" s="84"/>
      <c r="G182" s="42"/>
      <c r="H182" s="43"/>
      <c r="I182" s="224"/>
      <c r="J182" s="43"/>
      <c r="K182" s="224"/>
      <c r="L182" s="43">
        <v>5000</v>
      </c>
      <c r="M182" s="224">
        <f>K182+L182</f>
        <v>5000</v>
      </c>
      <c r="N182" s="43"/>
      <c r="O182" s="224">
        <f>M182+N182</f>
        <v>5000</v>
      </c>
      <c r="P182" s="43"/>
      <c r="Q182" s="224">
        <f>O182+P182</f>
        <v>5000</v>
      </c>
      <c r="R182" s="43"/>
      <c r="S182" s="224">
        <f>Q182+R182</f>
        <v>5000</v>
      </c>
      <c r="T182" s="43"/>
      <c r="U182" s="222">
        <f>S182+T182</f>
        <v>5000</v>
      </c>
      <c r="V182" s="43"/>
      <c r="W182" s="222">
        <f>U182+V182</f>
        <v>5000</v>
      </c>
      <c r="X182" s="43"/>
      <c r="Y182" s="244">
        <f>W182+X182</f>
        <v>5000</v>
      </c>
      <c r="Z182" s="43"/>
      <c r="AA182" s="244">
        <f>Y182+Z182</f>
        <v>5000</v>
      </c>
      <c r="AB182" s="43"/>
      <c r="AC182" s="244">
        <f>AA182+AB182</f>
        <v>5000</v>
      </c>
      <c r="AD182" s="43"/>
      <c r="AE182" s="244">
        <f>AC182+AD182</f>
        <v>5000</v>
      </c>
      <c r="AF182" s="43"/>
      <c r="AG182" s="244">
        <f>AE182+AF182</f>
        <v>5000</v>
      </c>
    </row>
    <row r="183" spans="1:33" ht="16.5" customHeight="1" thickBot="1">
      <c r="A183" s="44"/>
      <c r="B183" s="45"/>
      <c r="C183" s="31">
        <v>6351</v>
      </c>
      <c r="D183" s="196"/>
      <c r="E183" s="285" t="s">
        <v>15</v>
      </c>
      <c r="F183" s="46"/>
      <c r="G183" s="47"/>
      <c r="H183" s="48"/>
      <c r="I183" s="225"/>
      <c r="J183" s="48"/>
      <c r="K183" s="225"/>
      <c r="L183" s="48">
        <v>5000</v>
      </c>
      <c r="M183" s="225">
        <f>K183+L183</f>
        <v>5000</v>
      </c>
      <c r="N183" s="48"/>
      <c r="O183" s="225">
        <f>M183+N183</f>
        <v>5000</v>
      </c>
      <c r="P183" s="48"/>
      <c r="Q183" s="225">
        <f>O183+P183</f>
        <v>5000</v>
      </c>
      <c r="R183" s="48"/>
      <c r="S183" s="225">
        <f>Q183+R183</f>
        <v>5000</v>
      </c>
      <c r="T183" s="48"/>
      <c r="U183" s="225">
        <f>S183+T183</f>
        <v>5000</v>
      </c>
      <c r="V183" s="48"/>
      <c r="W183" s="225">
        <f>U183+V183</f>
        <v>5000</v>
      </c>
      <c r="X183" s="48"/>
      <c r="Y183" s="246">
        <f>W183+X183</f>
        <v>5000</v>
      </c>
      <c r="Z183" s="48"/>
      <c r="AA183" s="246">
        <f>Y183+Z183</f>
        <v>5000</v>
      </c>
      <c r="AB183" s="48"/>
      <c r="AC183" s="246">
        <f>AA183+AB183</f>
        <v>5000</v>
      </c>
      <c r="AD183" s="48"/>
      <c r="AE183" s="246">
        <f>AC183+AD183</f>
        <v>5000</v>
      </c>
      <c r="AF183" s="48"/>
      <c r="AG183" s="246">
        <f>AE183+AF183</f>
        <v>5000</v>
      </c>
    </row>
    <row r="184" spans="1:33" ht="27" customHeight="1">
      <c r="A184" s="49">
        <v>115</v>
      </c>
      <c r="B184" s="49">
        <v>3122</v>
      </c>
      <c r="C184" s="50"/>
      <c r="D184" s="116"/>
      <c r="E184" s="117" t="s">
        <v>17</v>
      </c>
      <c r="F184" s="352" t="s">
        <v>105</v>
      </c>
      <c r="G184" s="220"/>
      <c r="H184" s="66"/>
      <c r="I184" s="65"/>
      <c r="J184" s="66"/>
      <c r="K184" s="65"/>
      <c r="L184" s="66"/>
      <c r="M184" s="65"/>
      <c r="N184" s="66"/>
      <c r="O184" s="65"/>
      <c r="P184" s="66"/>
      <c r="Q184" s="65"/>
      <c r="R184" s="66"/>
      <c r="S184" s="65"/>
      <c r="T184" s="66"/>
      <c r="U184" s="65"/>
      <c r="V184" s="66"/>
      <c r="W184" s="65"/>
      <c r="X184" s="66"/>
      <c r="Y184" s="280"/>
      <c r="Z184" s="66"/>
      <c r="AA184" s="280"/>
      <c r="AB184" s="66"/>
      <c r="AC184" s="280"/>
      <c r="AD184" s="66"/>
      <c r="AE184" s="280"/>
      <c r="AF184" s="66"/>
      <c r="AG184" s="280"/>
    </row>
    <row r="185" spans="1:33" ht="16.5" customHeight="1">
      <c r="A185" s="52"/>
      <c r="B185" s="52"/>
      <c r="C185" s="54">
        <v>6351</v>
      </c>
      <c r="D185" s="125" t="s">
        <v>35</v>
      </c>
      <c r="E185" s="150" t="s">
        <v>106</v>
      </c>
      <c r="F185" s="85" t="s">
        <v>85</v>
      </c>
      <c r="G185" s="221"/>
      <c r="H185" s="67">
        <v>4593.2</v>
      </c>
      <c r="I185" s="224">
        <f>G185+H185</f>
        <v>4593.2</v>
      </c>
      <c r="J185" s="101"/>
      <c r="K185" s="224">
        <f>I185+J185</f>
        <v>4593.2</v>
      </c>
      <c r="L185" s="101"/>
      <c r="M185" s="224">
        <f>K185+L185</f>
        <v>4593.2</v>
      </c>
      <c r="N185" s="101"/>
      <c r="O185" s="224">
        <f>M185+N185</f>
        <v>4593.2</v>
      </c>
      <c r="P185" s="101"/>
      <c r="Q185" s="224">
        <f>O185+P185</f>
        <v>4593.2</v>
      </c>
      <c r="R185" s="101"/>
      <c r="S185" s="224">
        <f>Q185+R185</f>
        <v>4593.2</v>
      </c>
      <c r="T185" s="101"/>
      <c r="U185" s="222">
        <f>S185+T185</f>
        <v>4593.2</v>
      </c>
      <c r="V185" s="101"/>
      <c r="W185" s="222">
        <f>U185+V185</f>
        <v>4593.2</v>
      </c>
      <c r="X185" s="101"/>
      <c r="Y185" s="244">
        <f>W185+X185</f>
        <v>4593.2</v>
      </c>
      <c r="Z185" s="101"/>
      <c r="AA185" s="244">
        <f>Y185+Z185</f>
        <v>4593.2</v>
      </c>
      <c r="AB185" s="101"/>
      <c r="AC185" s="244">
        <f>AA185+AB185</f>
        <v>4593.2</v>
      </c>
      <c r="AD185" s="101"/>
      <c r="AE185" s="244">
        <f>AC185+AD185</f>
        <v>4593.2</v>
      </c>
      <c r="AF185" s="101"/>
      <c r="AG185" s="244">
        <f>AE185+AF185</f>
        <v>4593.2</v>
      </c>
    </row>
    <row r="186" spans="1:33" ht="14.25" customHeight="1">
      <c r="A186" s="52"/>
      <c r="B186" s="53"/>
      <c r="C186" s="54">
        <v>6351</v>
      </c>
      <c r="D186" s="125" t="s">
        <v>35</v>
      </c>
      <c r="E186" s="150" t="s">
        <v>43</v>
      </c>
      <c r="F186" s="57"/>
      <c r="G186" s="223">
        <v>10150</v>
      </c>
      <c r="H186" s="67"/>
      <c r="I186" s="224">
        <f>G186+H186</f>
        <v>10150</v>
      </c>
      <c r="J186" s="67"/>
      <c r="K186" s="224">
        <f>I186+J186</f>
        <v>10150</v>
      </c>
      <c r="L186" s="67"/>
      <c r="M186" s="224">
        <f>K186+L186</f>
        <v>10150</v>
      </c>
      <c r="N186" s="67"/>
      <c r="O186" s="224">
        <f>M186+N186</f>
        <v>10150</v>
      </c>
      <c r="P186" s="67"/>
      <c r="Q186" s="224">
        <f>O186+P186</f>
        <v>10150</v>
      </c>
      <c r="R186" s="67"/>
      <c r="S186" s="224">
        <f>Q186+R186</f>
        <v>10150</v>
      </c>
      <c r="T186" s="67"/>
      <c r="U186" s="222">
        <f>S186+T186</f>
        <v>10150</v>
      </c>
      <c r="V186" s="67"/>
      <c r="W186" s="222">
        <f>U186+V186</f>
        <v>10150</v>
      </c>
      <c r="X186" s="67"/>
      <c r="Y186" s="244">
        <f>W186+X186</f>
        <v>10150</v>
      </c>
      <c r="Z186" s="67"/>
      <c r="AA186" s="244">
        <f>Y186+Z186</f>
        <v>10150</v>
      </c>
      <c r="AB186" s="67"/>
      <c r="AC186" s="244">
        <f>AA186+AB186</f>
        <v>10150</v>
      </c>
      <c r="AD186" s="67">
        <v>-2300</v>
      </c>
      <c r="AE186" s="244">
        <f>AC186+AD186</f>
        <v>7850</v>
      </c>
      <c r="AF186" s="67"/>
      <c r="AG186" s="244">
        <f>AE186+AF186</f>
        <v>7850</v>
      </c>
    </row>
    <row r="187" spans="1:33" ht="13.5" customHeight="1" thickBot="1">
      <c r="A187" s="44"/>
      <c r="B187" s="45"/>
      <c r="C187" s="27">
        <v>6351</v>
      </c>
      <c r="D187" s="192"/>
      <c r="E187" s="285" t="s">
        <v>15</v>
      </c>
      <c r="F187" s="46"/>
      <c r="G187" s="47">
        <v>10150</v>
      </c>
      <c r="H187" s="87">
        <v>4593.2</v>
      </c>
      <c r="I187" s="225">
        <f>G187+H187</f>
        <v>14743.2</v>
      </c>
      <c r="J187" s="87"/>
      <c r="K187" s="225">
        <f>I187+J187</f>
        <v>14743.2</v>
      </c>
      <c r="L187" s="87"/>
      <c r="M187" s="225">
        <f>K187+L187</f>
        <v>14743.2</v>
      </c>
      <c r="N187" s="87"/>
      <c r="O187" s="225">
        <f>M187+N187</f>
        <v>14743.2</v>
      </c>
      <c r="P187" s="87"/>
      <c r="Q187" s="225">
        <f>O187+P187</f>
        <v>14743.2</v>
      </c>
      <c r="R187" s="87"/>
      <c r="S187" s="225">
        <f>Q187+R187</f>
        <v>14743.2</v>
      </c>
      <c r="T187" s="87"/>
      <c r="U187" s="225">
        <f>S187+T187</f>
        <v>14743.2</v>
      </c>
      <c r="V187" s="87"/>
      <c r="W187" s="225">
        <f>U187+V187</f>
        <v>14743.2</v>
      </c>
      <c r="X187" s="87"/>
      <c r="Y187" s="246">
        <f>W187+X187</f>
        <v>14743.2</v>
      </c>
      <c r="Z187" s="87"/>
      <c r="AA187" s="246">
        <f>Y187+Z187</f>
        <v>14743.2</v>
      </c>
      <c r="AB187" s="87"/>
      <c r="AC187" s="246">
        <f>AA187+AB187</f>
        <v>14743.2</v>
      </c>
      <c r="AD187" s="87">
        <v>-2300</v>
      </c>
      <c r="AE187" s="246">
        <f>AC187+AD187</f>
        <v>12443.2</v>
      </c>
      <c r="AF187" s="87"/>
      <c r="AG187" s="246">
        <f>AE187+AF187</f>
        <v>12443.2</v>
      </c>
    </row>
    <row r="188" spans="1:33" ht="15" customHeight="1">
      <c r="A188" s="49">
        <v>119</v>
      </c>
      <c r="B188" s="49">
        <v>3123</v>
      </c>
      <c r="C188" s="50"/>
      <c r="D188" s="116"/>
      <c r="E188" s="117" t="s">
        <v>132</v>
      </c>
      <c r="F188" s="51"/>
      <c r="G188" s="220"/>
      <c r="H188" s="66"/>
      <c r="I188" s="65"/>
      <c r="J188" s="66"/>
      <c r="K188" s="65"/>
      <c r="L188" s="66"/>
      <c r="M188" s="65"/>
      <c r="N188" s="66"/>
      <c r="O188" s="65"/>
      <c r="P188" s="66"/>
      <c r="Q188" s="65"/>
      <c r="R188" s="66"/>
      <c r="S188" s="65"/>
      <c r="T188" s="66"/>
      <c r="U188" s="65"/>
      <c r="V188" s="66"/>
      <c r="W188" s="65"/>
      <c r="X188" s="66"/>
      <c r="Y188" s="280"/>
      <c r="Z188" s="66"/>
      <c r="AA188" s="280"/>
      <c r="AB188" s="66"/>
      <c r="AC188" s="280"/>
      <c r="AD188" s="66"/>
      <c r="AE188" s="280"/>
      <c r="AF188" s="66"/>
      <c r="AG188" s="280"/>
    </row>
    <row r="189" spans="1:33" ht="14.25" customHeight="1">
      <c r="A189" s="52"/>
      <c r="B189" s="53"/>
      <c r="C189" s="54">
        <v>6351</v>
      </c>
      <c r="D189" s="125" t="s">
        <v>145</v>
      </c>
      <c r="E189" s="150" t="s">
        <v>133</v>
      </c>
      <c r="F189" s="57"/>
      <c r="G189" s="223"/>
      <c r="H189" s="67"/>
      <c r="I189" s="224"/>
      <c r="J189" s="67"/>
      <c r="K189" s="224"/>
      <c r="L189" s="67"/>
      <c r="M189" s="224"/>
      <c r="N189" s="67">
        <v>2500</v>
      </c>
      <c r="O189" s="224">
        <f>M189+N189</f>
        <v>2500</v>
      </c>
      <c r="P189" s="67"/>
      <c r="Q189" s="224">
        <f>O189+P189</f>
        <v>2500</v>
      </c>
      <c r="R189" s="67"/>
      <c r="S189" s="224">
        <f>Q189+R189</f>
        <v>2500</v>
      </c>
      <c r="T189" s="67"/>
      <c r="U189" s="222">
        <f>S189+T189</f>
        <v>2500</v>
      </c>
      <c r="V189" s="67"/>
      <c r="W189" s="222">
        <f>U189+V189</f>
        <v>2500</v>
      </c>
      <c r="X189" s="67"/>
      <c r="Y189" s="244">
        <f>W189+X189</f>
        <v>2500</v>
      </c>
      <c r="Z189" s="67"/>
      <c r="AA189" s="244">
        <f>Y189+Z189</f>
        <v>2500</v>
      </c>
      <c r="AB189" s="67"/>
      <c r="AC189" s="244">
        <f>AA189+AB189</f>
        <v>2500</v>
      </c>
      <c r="AD189" s="67"/>
      <c r="AE189" s="244">
        <f>AC189+AD189</f>
        <v>2500</v>
      </c>
      <c r="AF189" s="67"/>
      <c r="AG189" s="244">
        <f>AE189+AF189</f>
        <v>2500</v>
      </c>
    </row>
    <row r="190" spans="1:33" ht="13.5" customHeight="1" thickBot="1">
      <c r="A190" s="44"/>
      <c r="B190" s="45"/>
      <c r="C190" s="27">
        <v>6351</v>
      </c>
      <c r="D190" s="192"/>
      <c r="E190" s="285" t="s">
        <v>15</v>
      </c>
      <c r="F190" s="46"/>
      <c r="G190" s="47"/>
      <c r="H190" s="48"/>
      <c r="I190" s="225"/>
      <c r="J190" s="48"/>
      <c r="K190" s="225"/>
      <c r="L190" s="48"/>
      <c r="M190" s="225"/>
      <c r="N190" s="48">
        <v>2500</v>
      </c>
      <c r="O190" s="225">
        <f>M190+N190</f>
        <v>2500</v>
      </c>
      <c r="P190" s="48"/>
      <c r="Q190" s="225">
        <f>O190+P190</f>
        <v>2500</v>
      </c>
      <c r="R190" s="48"/>
      <c r="S190" s="225">
        <f>Q190+R190</f>
        <v>2500</v>
      </c>
      <c r="T190" s="48"/>
      <c r="U190" s="225">
        <f>S190+T190</f>
        <v>2500</v>
      </c>
      <c r="V190" s="48"/>
      <c r="W190" s="225">
        <f>U190+V190</f>
        <v>2500</v>
      </c>
      <c r="X190" s="48"/>
      <c r="Y190" s="246">
        <f>W190+X190</f>
        <v>2500</v>
      </c>
      <c r="Z190" s="48"/>
      <c r="AA190" s="246">
        <f>Y190+Z190</f>
        <v>2500</v>
      </c>
      <c r="AB190" s="48"/>
      <c r="AC190" s="246">
        <f>AA190+AB190</f>
        <v>2500</v>
      </c>
      <c r="AD190" s="48"/>
      <c r="AE190" s="246">
        <f>AC190+AD190</f>
        <v>2500</v>
      </c>
      <c r="AF190" s="48"/>
      <c r="AG190" s="246">
        <f>AE190+AF190</f>
        <v>2500</v>
      </c>
    </row>
    <row r="191" spans="1:33" ht="26.25" customHeight="1">
      <c r="A191" s="49">
        <v>122</v>
      </c>
      <c r="B191" s="49">
        <v>3123</v>
      </c>
      <c r="C191" s="50"/>
      <c r="D191" s="116"/>
      <c r="E191" s="117" t="s">
        <v>59</v>
      </c>
      <c r="F191" s="51"/>
      <c r="G191" s="220"/>
      <c r="H191" s="66"/>
      <c r="I191" s="65"/>
      <c r="J191" s="66"/>
      <c r="K191" s="65"/>
      <c r="L191" s="66"/>
      <c r="M191" s="65"/>
      <c r="N191" s="66"/>
      <c r="O191" s="65"/>
      <c r="P191" s="66"/>
      <c r="Q191" s="65"/>
      <c r="R191" s="66"/>
      <c r="S191" s="65"/>
      <c r="T191" s="66"/>
      <c r="U191" s="65"/>
      <c r="V191" s="66"/>
      <c r="W191" s="65"/>
      <c r="X191" s="66"/>
      <c r="Y191" s="280"/>
      <c r="Z191" s="66"/>
      <c r="AA191" s="280"/>
      <c r="AB191" s="66"/>
      <c r="AC191" s="280"/>
      <c r="AD191" s="66"/>
      <c r="AE191" s="280"/>
      <c r="AF191" s="66"/>
      <c r="AG191" s="280"/>
    </row>
    <row r="192" spans="1:33" ht="14.25" customHeight="1">
      <c r="A192" s="52"/>
      <c r="B192" s="53"/>
      <c r="C192" s="54">
        <v>6351</v>
      </c>
      <c r="D192" s="125" t="s">
        <v>82</v>
      </c>
      <c r="E192" s="150" t="s">
        <v>60</v>
      </c>
      <c r="F192" s="57"/>
      <c r="G192" s="223">
        <v>1200</v>
      </c>
      <c r="H192" s="67"/>
      <c r="I192" s="224">
        <f>G192+H192</f>
        <v>1200</v>
      </c>
      <c r="J192" s="67"/>
      <c r="K192" s="224">
        <f>I192+J192</f>
        <v>1200</v>
      </c>
      <c r="L192" s="67"/>
      <c r="M192" s="224">
        <f>K192+L192</f>
        <v>1200</v>
      </c>
      <c r="N192" s="67"/>
      <c r="O192" s="224">
        <f>M192+N192</f>
        <v>1200</v>
      </c>
      <c r="P192" s="67"/>
      <c r="Q192" s="224">
        <f>O192+P192</f>
        <v>1200</v>
      </c>
      <c r="R192" s="67"/>
      <c r="S192" s="224">
        <f>Q192+R192</f>
        <v>1200</v>
      </c>
      <c r="T192" s="67"/>
      <c r="U192" s="222">
        <f>S192+T192</f>
        <v>1200</v>
      </c>
      <c r="V192" s="67"/>
      <c r="W192" s="222">
        <f>U192+V192</f>
        <v>1200</v>
      </c>
      <c r="X192" s="67"/>
      <c r="Y192" s="244">
        <f>W192+X192</f>
        <v>1200</v>
      </c>
      <c r="Z192" s="67"/>
      <c r="AA192" s="244">
        <f>Y192+Z192</f>
        <v>1200</v>
      </c>
      <c r="AB192" s="67"/>
      <c r="AC192" s="244">
        <f>AA192+AB192</f>
        <v>1200</v>
      </c>
      <c r="AD192" s="67"/>
      <c r="AE192" s="244">
        <f>AC192+AD192</f>
        <v>1200</v>
      </c>
      <c r="AF192" s="67"/>
      <c r="AG192" s="244">
        <f>AE192+AF192</f>
        <v>1200</v>
      </c>
    </row>
    <row r="193" spans="1:33" ht="14.25" customHeight="1">
      <c r="A193" s="135"/>
      <c r="B193" s="136"/>
      <c r="C193" s="95">
        <v>6351</v>
      </c>
      <c r="D193" s="94" t="s">
        <v>258</v>
      </c>
      <c r="E193" s="126" t="s">
        <v>242</v>
      </c>
      <c r="F193" s="137"/>
      <c r="G193" s="331"/>
      <c r="H193" s="138"/>
      <c r="I193" s="224"/>
      <c r="J193" s="138"/>
      <c r="K193" s="224"/>
      <c r="L193" s="138"/>
      <c r="M193" s="224"/>
      <c r="N193" s="138"/>
      <c r="O193" s="224"/>
      <c r="P193" s="138"/>
      <c r="Q193" s="224"/>
      <c r="R193" s="138"/>
      <c r="S193" s="224"/>
      <c r="T193" s="138"/>
      <c r="U193" s="222"/>
      <c r="V193" s="138"/>
      <c r="W193" s="222"/>
      <c r="X193" s="138"/>
      <c r="Y193" s="244"/>
      <c r="Z193" s="138"/>
      <c r="AA193" s="244"/>
      <c r="AB193" s="138"/>
      <c r="AC193" s="244"/>
      <c r="AD193" s="138">
        <v>500</v>
      </c>
      <c r="AE193" s="244">
        <f>AC193+AD193</f>
        <v>500</v>
      </c>
      <c r="AF193" s="138"/>
      <c r="AG193" s="244">
        <f>AE193+AF193</f>
        <v>500</v>
      </c>
    </row>
    <row r="194" spans="1:33" ht="13.5" customHeight="1" thickBot="1">
      <c r="A194" s="44"/>
      <c r="B194" s="45"/>
      <c r="C194" s="27">
        <v>6351</v>
      </c>
      <c r="D194" s="192"/>
      <c r="E194" s="285" t="s">
        <v>15</v>
      </c>
      <c r="F194" s="46"/>
      <c r="G194" s="47">
        <v>1200</v>
      </c>
      <c r="H194" s="48"/>
      <c r="I194" s="225">
        <f>G194+H194</f>
        <v>1200</v>
      </c>
      <c r="J194" s="48"/>
      <c r="K194" s="225">
        <f>I194+J194</f>
        <v>1200</v>
      </c>
      <c r="L194" s="48"/>
      <c r="M194" s="225">
        <f>K194+L194</f>
        <v>1200</v>
      </c>
      <c r="N194" s="48"/>
      <c r="O194" s="225">
        <f>M194+N194</f>
        <v>1200</v>
      </c>
      <c r="P194" s="48"/>
      <c r="Q194" s="225">
        <f>O194+P194</f>
        <v>1200</v>
      </c>
      <c r="R194" s="48"/>
      <c r="S194" s="225">
        <f>Q194+R194</f>
        <v>1200</v>
      </c>
      <c r="T194" s="48"/>
      <c r="U194" s="225">
        <f>S194+T194</f>
        <v>1200</v>
      </c>
      <c r="V194" s="48"/>
      <c r="W194" s="225">
        <f>U194+V194</f>
        <v>1200</v>
      </c>
      <c r="X194" s="48"/>
      <c r="Y194" s="246">
        <f>W194+X194</f>
        <v>1200</v>
      </c>
      <c r="Z194" s="48"/>
      <c r="AA194" s="246">
        <f>Y194+Z194</f>
        <v>1200</v>
      </c>
      <c r="AB194" s="48"/>
      <c r="AC194" s="246">
        <f>AA194+AB194</f>
        <v>1200</v>
      </c>
      <c r="AD194" s="48">
        <v>500</v>
      </c>
      <c r="AE194" s="246">
        <f>AC194+AD194</f>
        <v>1700</v>
      </c>
      <c r="AF194" s="48"/>
      <c r="AG194" s="246">
        <f>AE194+AF194</f>
        <v>1700</v>
      </c>
    </row>
    <row r="195" spans="1:33" ht="14.25" customHeight="1">
      <c r="A195" s="49">
        <v>123</v>
      </c>
      <c r="B195" s="49">
        <v>3124</v>
      </c>
      <c r="C195" s="50"/>
      <c r="D195" s="116"/>
      <c r="E195" s="117" t="s">
        <v>134</v>
      </c>
      <c r="F195" s="51"/>
      <c r="G195" s="220"/>
      <c r="H195" s="66"/>
      <c r="I195" s="65"/>
      <c r="J195" s="66"/>
      <c r="K195" s="65"/>
      <c r="L195" s="66"/>
      <c r="M195" s="65"/>
      <c r="N195" s="66"/>
      <c r="O195" s="65"/>
      <c r="P195" s="66"/>
      <c r="Q195" s="65"/>
      <c r="R195" s="66"/>
      <c r="S195" s="65"/>
      <c r="T195" s="66"/>
      <c r="U195" s="65"/>
      <c r="V195" s="66"/>
      <c r="W195" s="65"/>
      <c r="X195" s="66"/>
      <c r="Y195" s="280"/>
      <c r="Z195" s="66"/>
      <c r="AA195" s="280"/>
      <c r="AB195" s="66"/>
      <c r="AC195" s="280"/>
      <c r="AD195" s="66"/>
      <c r="AE195" s="280"/>
      <c r="AF195" s="66"/>
      <c r="AG195" s="280"/>
    </row>
    <row r="196" spans="1:33" ht="14.25" customHeight="1">
      <c r="A196" s="118"/>
      <c r="B196" s="53"/>
      <c r="C196" s="24">
        <v>5331</v>
      </c>
      <c r="D196" s="125" t="s">
        <v>146</v>
      </c>
      <c r="E196" s="150" t="s">
        <v>135</v>
      </c>
      <c r="F196" s="57"/>
      <c r="G196" s="223"/>
      <c r="H196" s="67"/>
      <c r="I196" s="224"/>
      <c r="J196" s="67"/>
      <c r="K196" s="224"/>
      <c r="L196" s="67"/>
      <c r="M196" s="224"/>
      <c r="N196" s="67">
        <v>4060</v>
      </c>
      <c r="O196" s="224">
        <f>M196+N196</f>
        <v>4060</v>
      </c>
      <c r="P196" s="67"/>
      <c r="Q196" s="224">
        <f>O196+P196</f>
        <v>4060</v>
      </c>
      <c r="R196" s="67"/>
      <c r="S196" s="224">
        <f>Q196+R196</f>
        <v>4060</v>
      </c>
      <c r="T196" s="67"/>
      <c r="U196" s="222">
        <f>S196+T196</f>
        <v>4060</v>
      </c>
      <c r="V196" s="67"/>
      <c r="W196" s="222">
        <f>U196+V196</f>
        <v>4060</v>
      </c>
      <c r="X196" s="67"/>
      <c r="Y196" s="244">
        <f>W196+X196</f>
        <v>4060</v>
      </c>
      <c r="Z196" s="67"/>
      <c r="AA196" s="244">
        <f>Y196+Z196</f>
        <v>4060</v>
      </c>
      <c r="AB196" s="67"/>
      <c r="AC196" s="244">
        <f>AA196+AB196</f>
        <v>4060</v>
      </c>
      <c r="AD196" s="67">
        <v>-333</v>
      </c>
      <c r="AE196" s="244">
        <f>AC196+AD196</f>
        <v>3727</v>
      </c>
      <c r="AF196" s="67"/>
      <c r="AG196" s="244">
        <f>AE196+AF196</f>
        <v>3727</v>
      </c>
    </row>
    <row r="197" spans="1:33" ht="13.5" customHeight="1" thickBot="1">
      <c r="A197" s="44"/>
      <c r="B197" s="45"/>
      <c r="C197" s="31">
        <v>5331</v>
      </c>
      <c r="D197" s="192"/>
      <c r="E197" s="289" t="s">
        <v>31</v>
      </c>
      <c r="F197" s="46"/>
      <c r="G197" s="47"/>
      <c r="H197" s="48"/>
      <c r="I197" s="227"/>
      <c r="J197" s="48"/>
      <c r="K197" s="227"/>
      <c r="L197" s="48"/>
      <c r="M197" s="227"/>
      <c r="N197" s="48">
        <v>4060</v>
      </c>
      <c r="O197" s="227">
        <f>M197+N197</f>
        <v>4060</v>
      </c>
      <c r="P197" s="48"/>
      <c r="Q197" s="227">
        <f>O197+P197</f>
        <v>4060</v>
      </c>
      <c r="R197" s="48"/>
      <c r="S197" s="227">
        <f>Q197+R197</f>
        <v>4060</v>
      </c>
      <c r="T197" s="48"/>
      <c r="U197" s="227">
        <f>S197+T197</f>
        <v>4060</v>
      </c>
      <c r="V197" s="48"/>
      <c r="W197" s="227">
        <f>U197+V197</f>
        <v>4060</v>
      </c>
      <c r="X197" s="48"/>
      <c r="Y197" s="272">
        <f>W197+X197</f>
        <v>4060</v>
      </c>
      <c r="Z197" s="48"/>
      <c r="AA197" s="272">
        <f>Y197+Z197</f>
        <v>4060</v>
      </c>
      <c r="AB197" s="48"/>
      <c r="AC197" s="272">
        <f>AA197+AB197</f>
        <v>4060</v>
      </c>
      <c r="AD197" s="48">
        <v>-333</v>
      </c>
      <c r="AE197" s="272">
        <f>AC197+AD197</f>
        <v>3727</v>
      </c>
      <c r="AF197" s="48"/>
      <c r="AG197" s="272">
        <f>AE197+AF197</f>
        <v>3727</v>
      </c>
    </row>
    <row r="198" spans="1:33" ht="15.75" customHeight="1">
      <c r="A198" s="49">
        <v>127</v>
      </c>
      <c r="B198" s="49">
        <v>4322</v>
      </c>
      <c r="C198" s="50"/>
      <c r="D198" s="116"/>
      <c r="E198" s="117" t="s">
        <v>61</v>
      </c>
      <c r="F198" s="51"/>
      <c r="G198" s="220"/>
      <c r="H198" s="66"/>
      <c r="I198" s="65"/>
      <c r="J198" s="66"/>
      <c r="K198" s="65"/>
      <c r="L198" s="66"/>
      <c r="M198" s="65"/>
      <c r="N198" s="66"/>
      <c r="O198" s="65"/>
      <c r="P198" s="66"/>
      <c r="Q198" s="65"/>
      <c r="R198" s="66"/>
      <c r="S198" s="65"/>
      <c r="T198" s="66"/>
      <c r="U198" s="65"/>
      <c r="V198" s="66"/>
      <c r="W198" s="65"/>
      <c r="X198" s="66"/>
      <c r="Y198" s="280"/>
      <c r="Z198" s="66"/>
      <c r="AA198" s="280"/>
      <c r="AB198" s="66"/>
      <c r="AC198" s="280"/>
      <c r="AD198" s="66"/>
      <c r="AE198" s="280"/>
      <c r="AF198" s="66"/>
      <c r="AG198" s="280"/>
    </row>
    <row r="199" spans="1:33" ht="14.25" customHeight="1">
      <c r="A199" s="52"/>
      <c r="B199" s="53"/>
      <c r="C199" s="24">
        <v>5331</v>
      </c>
      <c r="D199" s="125" t="s">
        <v>83</v>
      </c>
      <c r="E199" s="150" t="s">
        <v>107</v>
      </c>
      <c r="F199" s="57"/>
      <c r="G199" s="223">
        <v>4600</v>
      </c>
      <c r="H199" s="67"/>
      <c r="I199" s="224">
        <f>G199+H199</f>
        <v>4600</v>
      </c>
      <c r="J199" s="67"/>
      <c r="K199" s="224">
        <f>I199+J199</f>
        <v>4600</v>
      </c>
      <c r="L199" s="67"/>
      <c r="M199" s="224">
        <f>K199+L199</f>
        <v>4600</v>
      </c>
      <c r="N199" s="67"/>
      <c r="O199" s="224">
        <f>M199+N199</f>
        <v>4600</v>
      </c>
      <c r="P199" s="67"/>
      <c r="Q199" s="224">
        <f>O199+P199</f>
        <v>4600</v>
      </c>
      <c r="R199" s="67"/>
      <c r="S199" s="224">
        <f>Q199+R199</f>
        <v>4600</v>
      </c>
      <c r="T199" s="67"/>
      <c r="U199" s="222">
        <f>S199+T199</f>
        <v>4600</v>
      </c>
      <c r="V199" s="67"/>
      <c r="W199" s="222">
        <f>U199+V199</f>
        <v>4600</v>
      </c>
      <c r="X199" s="67"/>
      <c r="Y199" s="244">
        <f>W199+X199</f>
        <v>4600</v>
      </c>
      <c r="Z199" s="67"/>
      <c r="AA199" s="244">
        <f>Y199+Z199</f>
        <v>4600</v>
      </c>
      <c r="AB199" s="67"/>
      <c r="AC199" s="244">
        <f>AA199+AB199</f>
        <v>4600</v>
      </c>
      <c r="AD199" s="67"/>
      <c r="AE199" s="244">
        <f>AC199+AD199</f>
        <v>4600</v>
      </c>
      <c r="AF199" s="67"/>
      <c r="AG199" s="244">
        <f>AE199+AF199</f>
        <v>4600</v>
      </c>
    </row>
    <row r="200" spans="1:33" ht="14.25" customHeight="1">
      <c r="A200" s="39"/>
      <c r="B200" s="38"/>
      <c r="C200" s="24">
        <v>5331</v>
      </c>
      <c r="D200" s="125" t="s">
        <v>198</v>
      </c>
      <c r="E200" s="121" t="s">
        <v>185</v>
      </c>
      <c r="F200" s="41"/>
      <c r="G200" s="42"/>
      <c r="H200" s="43"/>
      <c r="I200" s="224"/>
      <c r="J200" s="43"/>
      <c r="K200" s="224"/>
      <c r="L200" s="43"/>
      <c r="M200" s="224"/>
      <c r="N200" s="43"/>
      <c r="O200" s="224"/>
      <c r="P200" s="43"/>
      <c r="Q200" s="224"/>
      <c r="R200" s="43"/>
      <c r="S200" s="224"/>
      <c r="T200" s="43"/>
      <c r="U200" s="224"/>
      <c r="V200" s="43"/>
      <c r="W200" s="224"/>
      <c r="X200" s="266">
        <v>50</v>
      </c>
      <c r="Y200" s="244">
        <f>W200+X200</f>
        <v>50</v>
      </c>
      <c r="Z200" s="266"/>
      <c r="AA200" s="244">
        <f>Y200+Z200</f>
        <v>50</v>
      </c>
      <c r="AB200" s="266"/>
      <c r="AC200" s="244">
        <f>AA200+AB200</f>
        <v>50</v>
      </c>
      <c r="AD200" s="266"/>
      <c r="AE200" s="244">
        <f>AC200+AD200</f>
        <v>50</v>
      </c>
      <c r="AF200" s="266"/>
      <c r="AG200" s="244">
        <f>AE200+AF200</f>
        <v>50</v>
      </c>
    </row>
    <row r="201" spans="1:33" ht="14.25" customHeight="1">
      <c r="A201" s="39"/>
      <c r="B201" s="38"/>
      <c r="C201" s="24">
        <v>5331</v>
      </c>
      <c r="D201" s="125" t="s">
        <v>261</v>
      </c>
      <c r="E201" s="121" t="s">
        <v>262</v>
      </c>
      <c r="F201" s="41"/>
      <c r="G201" s="42"/>
      <c r="H201" s="43"/>
      <c r="I201" s="224"/>
      <c r="J201" s="43"/>
      <c r="K201" s="224"/>
      <c r="L201" s="43"/>
      <c r="M201" s="224"/>
      <c r="N201" s="43"/>
      <c r="O201" s="224"/>
      <c r="P201" s="43"/>
      <c r="Q201" s="224"/>
      <c r="R201" s="43"/>
      <c r="S201" s="224"/>
      <c r="T201" s="43"/>
      <c r="U201" s="224"/>
      <c r="V201" s="43"/>
      <c r="W201" s="224"/>
      <c r="X201" s="266"/>
      <c r="Y201" s="244"/>
      <c r="Z201" s="266"/>
      <c r="AA201" s="244"/>
      <c r="AB201" s="266"/>
      <c r="AC201" s="244"/>
      <c r="AD201" s="266">
        <v>500</v>
      </c>
      <c r="AE201" s="244">
        <f>AC201+AD201</f>
        <v>500</v>
      </c>
      <c r="AF201" s="266"/>
      <c r="AG201" s="244">
        <f>AE201+AF201</f>
        <v>500</v>
      </c>
    </row>
    <row r="202" spans="1:33" ht="13.5" customHeight="1" thickBot="1">
      <c r="A202" s="255"/>
      <c r="B202" s="256"/>
      <c r="C202" s="31">
        <v>5331</v>
      </c>
      <c r="D202" s="197"/>
      <c r="E202" s="189" t="s">
        <v>31</v>
      </c>
      <c r="F202" s="206"/>
      <c r="G202" s="226">
        <v>4600</v>
      </c>
      <c r="H202" s="257"/>
      <c r="I202" s="236">
        <f>G202+H202</f>
        <v>4600</v>
      </c>
      <c r="J202" s="257"/>
      <c r="K202" s="236">
        <f>I202+J202</f>
        <v>4600</v>
      </c>
      <c r="L202" s="257"/>
      <c r="M202" s="236">
        <f>K202+L202</f>
        <v>4600</v>
      </c>
      <c r="N202" s="257"/>
      <c r="O202" s="236">
        <f>M202+N202</f>
        <v>4600</v>
      </c>
      <c r="P202" s="257"/>
      <c r="Q202" s="236">
        <f>O202+P202</f>
        <v>4600</v>
      </c>
      <c r="R202" s="257"/>
      <c r="S202" s="236">
        <f>Q202+R202</f>
        <v>4600</v>
      </c>
      <c r="T202" s="257"/>
      <c r="U202" s="236">
        <f>S202+T202</f>
        <v>4600</v>
      </c>
      <c r="V202" s="257"/>
      <c r="W202" s="236">
        <f>U202+V202</f>
        <v>4600</v>
      </c>
      <c r="X202" s="267">
        <v>50</v>
      </c>
      <c r="Y202" s="276">
        <f>W202+X202</f>
        <v>4650</v>
      </c>
      <c r="Z202" s="267"/>
      <c r="AA202" s="276">
        <f>Y202+Z202</f>
        <v>4650</v>
      </c>
      <c r="AB202" s="267"/>
      <c r="AC202" s="276">
        <f>AA202+AB202</f>
        <v>4650</v>
      </c>
      <c r="AD202" s="267">
        <v>500</v>
      </c>
      <c r="AE202" s="276">
        <f>AC202+AD202</f>
        <v>5150</v>
      </c>
      <c r="AF202" s="267"/>
      <c r="AG202" s="276">
        <f>AE202+AF202</f>
        <v>5150</v>
      </c>
    </row>
    <row r="203" spans="1:33" ht="27" customHeight="1">
      <c r="A203" s="49">
        <v>131</v>
      </c>
      <c r="B203" s="49">
        <v>3114</v>
      </c>
      <c r="C203" s="50"/>
      <c r="D203" s="116"/>
      <c r="E203" s="117" t="s">
        <v>136</v>
      </c>
      <c r="F203" s="51"/>
      <c r="G203" s="220"/>
      <c r="H203" s="66"/>
      <c r="I203" s="65"/>
      <c r="J203" s="66"/>
      <c r="K203" s="65"/>
      <c r="L203" s="66"/>
      <c r="M203" s="65"/>
      <c r="N203" s="66"/>
      <c r="O203" s="65"/>
      <c r="P203" s="66"/>
      <c r="Q203" s="65"/>
      <c r="R203" s="66"/>
      <c r="S203" s="65"/>
      <c r="T203" s="66"/>
      <c r="U203" s="65"/>
      <c r="V203" s="66"/>
      <c r="W203" s="65"/>
      <c r="X203" s="66"/>
      <c r="Y203" s="280"/>
      <c r="Z203" s="66"/>
      <c r="AA203" s="280"/>
      <c r="AB203" s="66"/>
      <c r="AC203" s="280"/>
      <c r="AD203" s="66"/>
      <c r="AE203" s="280"/>
      <c r="AF203" s="66"/>
      <c r="AG203" s="280"/>
    </row>
    <row r="204" spans="1:33" ht="12" customHeight="1">
      <c r="A204" s="52"/>
      <c r="B204" s="53"/>
      <c r="C204" s="24">
        <v>5331</v>
      </c>
      <c r="D204" s="125" t="s">
        <v>147</v>
      </c>
      <c r="E204" s="150" t="s">
        <v>224</v>
      </c>
      <c r="F204" s="57"/>
      <c r="G204" s="223"/>
      <c r="H204" s="67"/>
      <c r="I204" s="224"/>
      <c r="J204" s="67"/>
      <c r="K204" s="224"/>
      <c r="L204" s="67"/>
      <c r="M204" s="224"/>
      <c r="N204" s="67">
        <v>1500</v>
      </c>
      <c r="O204" s="224">
        <f>M204+N204</f>
        <v>1500</v>
      </c>
      <c r="P204" s="67"/>
      <c r="Q204" s="224">
        <f>O204+P204</f>
        <v>1500</v>
      </c>
      <c r="R204" s="67"/>
      <c r="S204" s="224">
        <f>Q204+R204</f>
        <v>1500</v>
      </c>
      <c r="T204" s="67"/>
      <c r="U204" s="222">
        <f>S204+T204</f>
        <v>1500</v>
      </c>
      <c r="V204" s="67"/>
      <c r="W204" s="222">
        <f>U204+V204</f>
        <v>1500</v>
      </c>
      <c r="X204" s="67"/>
      <c r="Y204" s="244">
        <f>W204+X204</f>
        <v>1500</v>
      </c>
      <c r="Z204" s="67"/>
      <c r="AA204" s="244">
        <f>Y204+Z204</f>
        <v>1500</v>
      </c>
      <c r="AB204" s="67"/>
      <c r="AC204" s="244">
        <f>AA204+AB204</f>
        <v>1500</v>
      </c>
      <c r="AD204" s="67">
        <v>-505</v>
      </c>
      <c r="AE204" s="244">
        <f>AC204+AD204</f>
        <v>995</v>
      </c>
      <c r="AF204" s="67"/>
      <c r="AG204" s="244">
        <f>AE204+AF204</f>
        <v>995</v>
      </c>
    </row>
    <row r="205" spans="1:33" ht="13.5" customHeight="1" thickBot="1">
      <c r="A205" s="44"/>
      <c r="B205" s="45"/>
      <c r="C205" s="31">
        <v>5331</v>
      </c>
      <c r="D205" s="192"/>
      <c r="E205" s="189" t="s">
        <v>31</v>
      </c>
      <c r="F205" s="46"/>
      <c r="G205" s="47"/>
      <c r="H205" s="48"/>
      <c r="I205" s="225"/>
      <c r="J205" s="48"/>
      <c r="K205" s="225"/>
      <c r="L205" s="48"/>
      <c r="M205" s="225"/>
      <c r="N205" s="48">
        <v>1500</v>
      </c>
      <c r="O205" s="225">
        <f>M205+N205</f>
        <v>1500</v>
      </c>
      <c r="P205" s="48"/>
      <c r="Q205" s="225">
        <f>O205+P205</f>
        <v>1500</v>
      </c>
      <c r="R205" s="48"/>
      <c r="S205" s="225">
        <f>Q205+R205</f>
        <v>1500</v>
      </c>
      <c r="T205" s="48"/>
      <c r="U205" s="225">
        <f>S205+T205</f>
        <v>1500</v>
      </c>
      <c r="V205" s="48"/>
      <c r="W205" s="225">
        <f>U205+V205</f>
        <v>1500</v>
      </c>
      <c r="X205" s="48"/>
      <c r="Y205" s="246">
        <f>W205+X205</f>
        <v>1500</v>
      </c>
      <c r="Z205" s="48"/>
      <c r="AA205" s="246">
        <f>Y205+Z205</f>
        <v>1500</v>
      </c>
      <c r="AB205" s="48"/>
      <c r="AC205" s="246">
        <f>AA205+AB205</f>
        <v>1500</v>
      </c>
      <c r="AD205" s="48">
        <v>-505</v>
      </c>
      <c r="AE205" s="246">
        <f>AC205+AD205</f>
        <v>995</v>
      </c>
      <c r="AF205" s="48"/>
      <c r="AG205" s="246">
        <f>AE205+AF205</f>
        <v>995</v>
      </c>
    </row>
    <row r="206" spans="1:33" ht="27.75" customHeight="1">
      <c r="A206" s="49">
        <v>145</v>
      </c>
      <c r="B206" s="49">
        <v>3123</v>
      </c>
      <c r="C206" s="50"/>
      <c r="D206" s="116"/>
      <c r="E206" s="117" t="s">
        <v>263</v>
      </c>
      <c r="F206" s="51"/>
      <c r="G206" s="220"/>
      <c r="H206" s="66"/>
      <c r="I206" s="65"/>
      <c r="J206" s="66"/>
      <c r="K206" s="65"/>
      <c r="L206" s="66"/>
      <c r="M206" s="65"/>
      <c r="N206" s="66"/>
      <c r="O206" s="65"/>
      <c r="P206" s="66"/>
      <c r="Q206" s="65"/>
      <c r="R206" s="66"/>
      <c r="S206" s="65"/>
      <c r="T206" s="66"/>
      <c r="U206" s="65"/>
      <c r="V206" s="66"/>
      <c r="W206" s="65"/>
      <c r="X206" s="66"/>
      <c r="Y206" s="280"/>
      <c r="Z206" s="66"/>
      <c r="AA206" s="280"/>
      <c r="AB206" s="66"/>
      <c r="AC206" s="280"/>
      <c r="AD206" s="66"/>
      <c r="AE206" s="280"/>
      <c r="AF206" s="66"/>
      <c r="AG206" s="280"/>
    </row>
    <row r="207" spans="1:33" ht="14.25" customHeight="1">
      <c r="A207" s="52"/>
      <c r="B207" s="53"/>
      <c r="C207" s="54">
        <v>6351</v>
      </c>
      <c r="D207" s="125" t="s">
        <v>148</v>
      </c>
      <c r="E207" s="150" t="s">
        <v>155</v>
      </c>
      <c r="F207" s="57"/>
      <c r="G207" s="223"/>
      <c r="H207" s="67"/>
      <c r="I207" s="224"/>
      <c r="J207" s="67"/>
      <c r="K207" s="224"/>
      <c r="L207" s="67"/>
      <c r="M207" s="224"/>
      <c r="N207" s="67">
        <v>800</v>
      </c>
      <c r="O207" s="224">
        <f>M207+N207</f>
        <v>800</v>
      </c>
      <c r="P207" s="67"/>
      <c r="Q207" s="224">
        <f>O207+P207</f>
        <v>800</v>
      </c>
      <c r="R207" s="67"/>
      <c r="S207" s="224">
        <f>Q207+R207</f>
        <v>800</v>
      </c>
      <c r="T207" s="67"/>
      <c r="U207" s="222">
        <f>S207+T207</f>
        <v>800</v>
      </c>
      <c r="V207" s="67"/>
      <c r="W207" s="222">
        <f>U207+V207</f>
        <v>800</v>
      </c>
      <c r="X207" s="67"/>
      <c r="Y207" s="244">
        <f>W207+X207</f>
        <v>800</v>
      </c>
      <c r="Z207" s="67"/>
      <c r="AA207" s="244">
        <f>Y207+Z207</f>
        <v>800</v>
      </c>
      <c r="AB207" s="67"/>
      <c r="AC207" s="244">
        <f>AA207+AB207</f>
        <v>800</v>
      </c>
      <c r="AD207" s="67"/>
      <c r="AE207" s="244">
        <f>AC207+AD207</f>
        <v>800</v>
      </c>
      <c r="AF207" s="67"/>
      <c r="AG207" s="244">
        <f>AE207+AF207</f>
        <v>800</v>
      </c>
    </row>
    <row r="208" spans="1:33" ht="13.5" customHeight="1" thickBot="1">
      <c r="A208" s="44"/>
      <c r="B208" s="45"/>
      <c r="C208" s="27">
        <v>6351</v>
      </c>
      <c r="D208" s="192"/>
      <c r="E208" s="285" t="s">
        <v>15</v>
      </c>
      <c r="F208" s="46"/>
      <c r="G208" s="47"/>
      <c r="H208" s="48"/>
      <c r="I208" s="225"/>
      <c r="J208" s="48"/>
      <c r="K208" s="225"/>
      <c r="L208" s="48"/>
      <c r="M208" s="225"/>
      <c r="N208" s="48">
        <v>800</v>
      </c>
      <c r="O208" s="225">
        <f>M208+N208</f>
        <v>800</v>
      </c>
      <c r="P208" s="48"/>
      <c r="Q208" s="225">
        <f>O208+P208</f>
        <v>800</v>
      </c>
      <c r="R208" s="48"/>
      <c r="S208" s="225">
        <f>Q208+R208</f>
        <v>800</v>
      </c>
      <c r="T208" s="48"/>
      <c r="U208" s="225">
        <f>S208+T208</f>
        <v>800</v>
      </c>
      <c r="V208" s="48"/>
      <c r="W208" s="225">
        <f>U208+V208</f>
        <v>800</v>
      </c>
      <c r="X208" s="48"/>
      <c r="Y208" s="246">
        <f>W208+X208</f>
        <v>800</v>
      </c>
      <c r="Z208" s="48"/>
      <c r="AA208" s="246">
        <f>Y208+Z208</f>
        <v>800</v>
      </c>
      <c r="AB208" s="48"/>
      <c r="AC208" s="246">
        <f>AA208+AB208</f>
        <v>800</v>
      </c>
      <c r="AD208" s="48"/>
      <c r="AE208" s="246">
        <f>AC208+AD208</f>
        <v>800</v>
      </c>
      <c r="AF208" s="48"/>
      <c r="AG208" s="246">
        <f>AE208+AF208</f>
        <v>800</v>
      </c>
    </row>
    <row r="209" spans="1:33" ht="27.75" customHeight="1">
      <c r="A209" s="49">
        <v>155</v>
      </c>
      <c r="B209" s="49">
        <v>3146</v>
      </c>
      <c r="C209" s="50"/>
      <c r="D209" s="116"/>
      <c r="E209" s="117" t="s">
        <v>109</v>
      </c>
      <c r="F209" s="51"/>
      <c r="G209" s="220"/>
      <c r="H209" s="66"/>
      <c r="I209" s="65"/>
      <c r="J209" s="66"/>
      <c r="K209" s="65"/>
      <c r="L209" s="66"/>
      <c r="M209" s="65"/>
      <c r="N209" s="66"/>
      <c r="O209" s="65"/>
      <c r="P209" s="66"/>
      <c r="Q209" s="65"/>
      <c r="R209" s="66"/>
      <c r="S209" s="65"/>
      <c r="T209" s="66"/>
      <c r="U209" s="65"/>
      <c r="V209" s="66"/>
      <c r="W209" s="65"/>
      <c r="X209" s="66"/>
      <c r="Y209" s="280"/>
      <c r="Z209" s="66"/>
      <c r="AA209" s="280"/>
      <c r="AB209" s="66"/>
      <c r="AC209" s="280"/>
      <c r="AD209" s="66"/>
      <c r="AE209" s="280"/>
      <c r="AF209" s="66"/>
      <c r="AG209" s="280"/>
    </row>
    <row r="210" spans="1:33" ht="14.25" customHeight="1">
      <c r="A210" s="52"/>
      <c r="B210" s="53"/>
      <c r="C210" s="24">
        <v>5331</v>
      </c>
      <c r="D210" s="125" t="s">
        <v>84</v>
      </c>
      <c r="E210" s="150" t="s">
        <v>110</v>
      </c>
      <c r="F210" s="57"/>
      <c r="G210" s="223">
        <v>500</v>
      </c>
      <c r="H210" s="67"/>
      <c r="I210" s="224">
        <f>G210+H210</f>
        <v>500</v>
      </c>
      <c r="J210" s="67"/>
      <c r="K210" s="224">
        <f>I210+J210</f>
        <v>500</v>
      </c>
      <c r="L210" s="67">
        <v>-300</v>
      </c>
      <c r="M210" s="224">
        <f>K210+L210</f>
        <v>200</v>
      </c>
      <c r="N210" s="67"/>
      <c r="O210" s="224">
        <f t="shared" ref="O210:O216" si="23">M210+N210</f>
        <v>200</v>
      </c>
      <c r="P210" s="67"/>
      <c r="Q210" s="224">
        <f t="shared" ref="Q210:Q216" si="24">O210+P210</f>
        <v>200</v>
      </c>
      <c r="R210" s="67"/>
      <c r="S210" s="224">
        <f t="shared" ref="S210:S216" si="25">Q210+R210</f>
        <v>200</v>
      </c>
      <c r="T210" s="67"/>
      <c r="U210" s="222">
        <f>S210+T210</f>
        <v>200</v>
      </c>
      <c r="V210" s="67"/>
      <c r="W210" s="222">
        <f>U210+V210</f>
        <v>200</v>
      </c>
      <c r="X210" s="67">
        <v>-14.8</v>
      </c>
      <c r="Y210" s="244">
        <f t="shared" ref="Y210:Y216" si="26">W210+X210</f>
        <v>185.2</v>
      </c>
      <c r="Z210" s="67"/>
      <c r="AA210" s="244">
        <f>Y210+Z210</f>
        <v>185.2</v>
      </c>
      <c r="AB210" s="67"/>
      <c r="AC210" s="244">
        <f>AA210+AB210</f>
        <v>185.2</v>
      </c>
      <c r="AD210" s="67"/>
      <c r="AE210" s="244">
        <f>AC210+AD210</f>
        <v>185.2</v>
      </c>
      <c r="AF210" s="67"/>
      <c r="AG210" s="244">
        <f>AE210+AF210</f>
        <v>185.2</v>
      </c>
    </row>
    <row r="211" spans="1:33" ht="14.25" customHeight="1">
      <c r="A211" s="39"/>
      <c r="B211" s="24"/>
      <c r="C211" s="24">
        <v>6351</v>
      </c>
      <c r="D211" s="125" t="s">
        <v>84</v>
      </c>
      <c r="E211" s="150" t="s">
        <v>110</v>
      </c>
      <c r="F211" s="254"/>
      <c r="G211" s="42"/>
      <c r="H211" s="43"/>
      <c r="I211" s="224"/>
      <c r="J211" s="43"/>
      <c r="K211" s="224">
        <f>I211+J211</f>
        <v>0</v>
      </c>
      <c r="L211" s="43">
        <v>300</v>
      </c>
      <c r="M211" s="224">
        <f>K211+L211</f>
        <v>300</v>
      </c>
      <c r="N211" s="43"/>
      <c r="O211" s="224">
        <f t="shared" si="23"/>
        <v>300</v>
      </c>
      <c r="P211" s="43"/>
      <c r="Q211" s="224">
        <f t="shared" si="24"/>
        <v>300</v>
      </c>
      <c r="R211" s="43"/>
      <c r="S211" s="224">
        <f t="shared" si="25"/>
        <v>300</v>
      </c>
      <c r="T211" s="43"/>
      <c r="U211" s="224">
        <f>Q211+T211</f>
        <v>300</v>
      </c>
      <c r="V211" s="43"/>
      <c r="W211" s="222">
        <f>U211+V211</f>
        <v>300</v>
      </c>
      <c r="X211" s="43">
        <v>-107.3</v>
      </c>
      <c r="Y211" s="244">
        <f t="shared" si="26"/>
        <v>192.7</v>
      </c>
      <c r="Z211" s="43"/>
      <c r="AA211" s="244">
        <f>Y211+Z211</f>
        <v>192.7</v>
      </c>
      <c r="AB211" s="43"/>
      <c r="AC211" s="244">
        <f>AA211+AB211</f>
        <v>192.7</v>
      </c>
      <c r="AD211" s="43"/>
      <c r="AE211" s="244">
        <f>AC211+AD211</f>
        <v>192.7</v>
      </c>
      <c r="AF211" s="43"/>
      <c r="AG211" s="244">
        <f>AE211+AF211</f>
        <v>192.7</v>
      </c>
    </row>
    <row r="212" spans="1:33" ht="14.25" customHeight="1">
      <c r="A212" s="39"/>
      <c r="B212" s="38"/>
      <c r="C212" s="24">
        <v>5331</v>
      </c>
      <c r="D212" s="125" t="s">
        <v>192</v>
      </c>
      <c r="E212" s="150" t="s">
        <v>188</v>
      </c>
      <c r="F212" s="41"/>
      <c r="G212" s="42"/>
      <c r="H212" s="43"/>
      <c r="I212" s="224"/>
      <c r="J212" s="43"/>
      <c r="K212" s="224"/>
      <c r="L212" s="43"/>
      <c r="M212" s="224"/>
      <c r="N212" s="43"/>
      <c r="O212" s="224"/>
      <c r="P212" s="43"/>
      <c r="Q212" s="224"/>
      <c r="R212" s="43"/>
      <c r="S212" s="224"/>
      <c r="T212" s="43"/>
      <c r="U212" s="224"/>
      <c r="V212" s="43"/>
      <c r="W212" s="224"/>
      <c r="X212" s="43">
        <v>122.1</v>
      </c>
      <c r="Y212" s="244">
        <v>122.1</v>
      </c>
      <c r="Z212" s="43"/>
      <c r="AA212" s="244">
        <v>122.1</v>
      </c>
      <c r="AB212" s="43"/>
      <c r="AC212" s="244">
        <v>122.1</v>
      </c>
      <c r="AD212" s="43"/>
      <c r="AE212" s="244">
        <v>122.1</v>
      </c>
      <c r="AF212" s="43"/>
      <c r="AG212" s="244">
        <v>122.1</v>
      </c>
    </row>
    <row r="213" spans="1:33" ht="13.5" customHeight="1">
      <c r="A213" s="39"/>
      <c r="B213" s="38"/>
      <c r="C213" s="88">
        <v>5331</v>
      </c>
      <c r="D213" s="133"/>
      <c r="E213" s="130" t="s">
        <v>31</v>
      </c>
      <c r="F213" s="41"/>
      <c r="G213" s="178">
        <v>500</v>
      </c>
      <c r="H213" s="139"/>
      <c r="I213" s="225">
        <f>G213+H213</f>
        <v>500</v>
      </c>
      <c r="J213" s="139"/>
      <c r="K213" s="225">
        <f>I213+J213</f>
        <v>500</v>
      </c>
      <c r="L213" s="139">
        <v>-300</v>
      </c>
      <c r="M213" s="225">
        <f>K213+L213</f>
        <v>200</v>
      </c>
      <c r="N213" s="139"/>
      <c r="O213" s="225">
        <f t="shared" si="23"/>
        <v>200</v>
      </c>
      <c r="P213" s="139"/>
      <c r="Q213" s="225">
        <f t="shared" si="24"/>
        <v>200</v>
      </c>
      <c r="R213" s="139"/>
      <c r="S213" s="225">
        <f t="shared" si="25"/>
        <v>200</v>
      </c>
      <c r="T213" s="139"/>
      <c r="U213" s="225">
        <f>S213+T213</f>
        <v>200</v>
      </c>
      <c r="V213" s="139"/>
      <c r="W213" s="225">
        <f>U213+V213</f>
        <v>200</v>
      </c>
      <c r="X213" s="139">
        <f>X210+X212</f>
        <v>107.3</v>
      </c>
      <c r="Y213" s="225">
        <f t="shared" si="26"/>
        <v>307.3</v>
      </c>
      <c r="Z213" s="139"/>
      <c r="AA213" s="225">
        <f>Y213+Z213</f>
        <v>307.3</v>
      </c>
      <c r="AB213" s="139"/>
      <c r="AC213" s="225">
        <f>AA213+AB213</f>
        <v>307.3</v>
      </c>
      <c r="AD213" s="139"/>
      <c r="AE213" s="225">
        <f>AC213+AD213</f>
        <v>307.3</v>
      </c>
      <c r="AF213" s="139"/>
      <c r="AG213" s="225">
        <f>AE213+AF213</f>
        <v>307.3</v>
      </c>
    </row>
    <row r="214" spans="1:33" ht="13.5" customHeight="1" thickBot="1">
      <c r="A214" s="135"/>
      <c r="B214" s="136"/>
      <c r="C214" s="109">
        <v>6351</v>
      </c>
      <c r="D214" s="301"/>
      <c r="E214" s="302" t="s">
        <v>15</v>
      </c>
      <c r="F214" s="137"/>
      <c r="G214" s="177"/>
      <c r="H214" s="183"/>
      <c r="I214" s="251"/>
      <c r="J214" s="183"/>
      <c r="K214" s="251">
        <f>I214+J214</f>
        <v>0</v>
      </c>
      <c r="L214" s="183">
        <v>300</v>
      </c>
      <c r="M214" s="251">
        <f>K214+L214</f>
        <v>300</v>
      </c>
      <c r="N214" s="183"/>
      <c r="O214" s="251">
        <f t="shared" si="23"/>
        <v>300</v>
      </c>
      <c r="P214" s="183"/>
      <c r="Q214" s="251">
        <f t="shared" si="24"/>
        <v>300</v>
      </c>
      <c r="R214" s="183"/>
      <c r="S214" s="251">
        <f t="shared" si="25"/>
        <v>300</v>
      </c>
      <c r="T214" s="183"/>
      <c r="U214" s="227">
        <f>S214+T214</f>
        <v>300</v>
      </c>
      <c r="V214" s="183"/>
      <c r="W214" s="227">
        <f>U214+V214</f>
        <v>300</v>
      </c>
      <c r="X214" s="183">
        <f>X211</f>
        <v>-107.3</v>
      </c>
      <c r="Y214" s="251">
        <f t="shared" si="26"/>
        <v>192.7</v>
      </c>
      <c r="Z214" s="183"/>
      <c r="AA214" s="251">
        <f>Y214+Z214</f>
        <v>192.7</v>
      </c>
      <c r="AB214" s="183"/>
      <c r="AC214" s="251">
        <f>AA214+AB214</f>
        <v>192.7</v>
      </c>
      <c r="AD214" s="183"/>
      <c r="AE214" s="251">
        <f>AC214+AD214</f>
        <v>192.7</v>
      </c>
      <c r="AF214" s="183"/>
      <c r="AG214" s="251">
        <f>AE214+AF214</f>
        <v>192.7</v>
      </c>
    </row>
    <row r="215" spans="1:33" ht="14.25" customHeight="1">
      <c r="A215" s="49"/>
      <c r="B215" s="184"/>
      <c r="C215" s="185">
        <v>6121</v>
      </c>
      <c r="D215" s="186"/>
      <c r="E215" s="187" t="s">
        <v>153</v>
      </c>
      <c r="F215" s="51"/>
      <c r="G215" s="35"/>
      <c r="H215" s="37"/>
      <c r="I215" s="252"/>
      <c r="J215" s="37"/>
      <c r="K215" s="252"/>
      <c r="L215" s="37"/>
      <c r="M215" s="252"/>
      <c r="N215" s="37">
        <v>10000</v>
      </c>
      <c r="O215" s="252">
        <f t="shared" si="23"/>
        <v>10000</v>
      </c>
      <c r="P215" s="37"/>
      <c r="Q215" s="252">
        <f t="shared" si="24"/>
        <v>10000</v>
      </c>
      <c r="R215" s="37">
        <v>-10000</v>
      </c>
      <c r="S215" s="252">
        <f t="shared" si="25"/>
        <v>0</v>
      </c>
      <c r="T215" s="37"/>
      <c r="U215" s="281">
        <f>S215+T215</f>
        <v>0</v>
      </c>
      <c r="V215" s="37"/>
      <c r="W215" s="281">
        <f>U215+V215</f>
        <v>0</v>
      </c>
      <c r="X215" s="37"/>
      <c r="Y215" s="252">
        <f t="shared" si="26"/>
        <v>0</v>
      </c>
      <c r="Z215" s="37"/>
      <c r="AA215" s="252">
        <f>Y215+Z215</f>
        <v>0</v>
      </c>
      <c r="AB215" s="37"/>
      <c r="AC215" s="252">
        <f>AA215+AB215</f>
        <v>0</v>
      </c>
      <c r="AD215" s="37"/>
      <c r="AE215" s="252">
        <f>AC215+AD215</f>
        <v>0</v>
      </c>
      <c r="AF215" s="37"/>
      <c r="AG215" s="252">
        <f>AE215+AF215</f>
        <v>0</v>
      </c>
    </row>
    <row r="216" spans="1:33" ht="13.5" customHeight="1" thickBot="1">
      <c r="A216" s="44"/>
      <c r="B216" s="45"/>
      <c r="C216" s="27">
        <v>6121</v>
      </c>
      <c r="D216" s="71"/>
      <c r="E216" s="188" t="s">
        <v>131</v>
      </c>
      <c r="F216" s="46"/>
      <c r="G216" s="47"/>
      <c r="H216" s="48"/>
      <c r="I216" s="227"/>
      <c r="J216" s="48"/>
      <c r="K216" s="227"/>
      <c r="L216" s="48"/>
      <c r="M216" s="227"/>
      <c r="N216" s="48">
        <v>10000</v>
      </c>
      <c r="O216" s="227">
        <f t="shared" si="23"/>
        <v>10000</v>
      </c>
      <c r="P216" s="48"/>
      <c r="Q216" s="227">
        <f t="shared" si="24"/>
        <v>10000</v>
      </c>
      <c r="R216" s="48">
        <v>-10000</v>
      </c>
      <c r="S216" s="227">
        <f t="shared" si="25"/>
        <v>0</v>
      </c>
      <c r="T216" s="48"/>
      <c r="U216" s="225">
        <f>S216+T216</f>
        <v>0</v>
      </c>
      <c r="V216" s="48"/>
      <c r="W216" s="225">
        <f>U216+V216</f>
        <v>0</v>
      </c>
      <c r="X216" s="48"/>
      <c r="Y216" s="227">
        <f t="shared" si="26"/>
        <v>0</v>
      </c>
      <c r="Z216" s="48"/>
      <c r="AA216" s="227">
        <f>Y216+Z216</f>
        <v>0</v>
      </c>
      <c r="AB216" s="48"/>
      <c r="AC216" s="227">
        <f>AA216+AB216</f>
        <v>0</v>
      </c>
      <c r="AD216" s="48"/>
      <c r="AE216" s="227">
        <f>AC216+AD216</f>
        <v>0</v>
      </c>
      <c r="AF216" s="48"/>
      <c r="AG216" s="227">
        <f>AE216+AF216</f>
        <v>0</v>
      </c>
    </row>
    <row r="217" spans="1:33" ht="17.25" customHeight="1" thickBot="1">
      <c r="A217" s="69"/>
      <c r="B217" s="68"/>
      <c r="C217" s="70"/>
      <c r="D217" s="68"/>
      <c r="E217" s="353" t="s">
        <v>18</v>
      </c>
      <c r="F217" s="354"/>
      <c r="G217" s="330">
        <f>G91+G99+G160+G163+G169+G194+G202+G187+G119+G94+G80+G72+G213+G90</f>
        <v>37950</v>
      </c>
      <c r="H217" s="330">
        <f>H80+H112+H187</f>
        <v>22661.9</v>
      </c>
      <c r="I217" s="330">
        <f>I72+I80+I90+I91+I94+I99+I119+I160+I163+I169+I187+I194+I202+I213+I139+I115+I104+I66+I112</f>
        <v>60611.9</v>
      </c>
      <c r="J217" s="330">
        <f>J65+J66+J104+J111++J115+J139+J213+J214</f>
        <v>18523.400000000001</v>
      </c>
      <c r="K217" s="330">
        <f>K72+K80+K90+K91+K94+K99+K119+K160+K163+K169+K187+K194+K202+K213+K139+K115+K104+K66+K112+K111+K214+K76+K65</f>
        <v>79135.3</v>
      </c>
      <c r="L217" s="330">
        <f>L66+L104+L115+L139+L65+L111+L76+L183</f>
        <v>5110</v>
      </c>
      <c r="M217" s="330">
        <f>M72+M80+M90+M91+M94+M99+M119+M160+M163+M169+M187+M194+M202+M213+M139+M115+M104+M66+M112+M111+M214+M76+M183+M65</f>
        <v>84245.3</v>
      </c>
      <c r="N217" s="330">
        <f>N55+N72+N73+N80+N83+N112+N122+N135+N169+N174+N190+N197+N205+N208+N216</f>
        <v>46650</v>
      </c>
      <c r="O217" s="330">
        <f>O72+O80+O90+O91+O94+O99+O119+O160+O163+O169+O187+O194+O202+O213+O139+O115+O104+O66+O112+O111+O214+O76+O183+O65+O55+O73+O83+O122+O135+O174+O190+O197+O205+O208+O216</f>
        <v>130895.3</v>
      </c>
      <c r="P217" s="330">
        <f>P119+P159+P160++P174+P216+P144+P61+P55+P54</f>
        <v>950</v>
      </c>
      <c r="Q217" s="330">
        <f>Q72+Q80+Q90+Q91+Q94+Q99+Q119+Q160+Q163+Q169+Q187+Q194+Q202+Q213+Q139+Q115+Q104+Q66+Q112+Q111+Q214+Q76+Q183+Q65+Q55+Q73+Q83+Q122+Q135+Q174+Q190+Q197+Q205+Q208+Q216+Q159</f>
        <v>131175.29999999999</v>
      </c>
      <c r="R217" s="330">
        <f>R119+R159+R160++R174+R216</f>
        <v>-11900</v>
      </c>
      <c r="S217" s="330">
        <f>S72+S80+S90+S91+S94+S99+S119+S160+S163+S169+S187+S194+S202+S213+S139+S115+S104+S66+S112+S111+S214+S76+S183+S65+S55+S73+S83+S122+S135+S174+S190+S197+S205+S208+S216+S159+S144+S54+S61</f>
        <v>119945.3</v>
      </c>
      <c r="T217" s="330">
        <f>T176</f>
        <v>5000</v>
      </c>
      <c r="U217" s="330">
        <f>U72+U80+U90+U91+U94+U99+U119+U160+U163+U169+U187+U194+U202+U213+U139+U115+U104+U66+U112+U111+U214+U76+U183+U65+U55+U73+U83+U122+U135+U174+U190+U197+U205+U208+U216+U159+U144+U54+U61+U132+U177</f>
        <v>124945.3</v>
      </c>
      <c r="V217" s="330">
        <f>V132+V104</f>
        <v>900</v>
      </c>
      <c r="W217" s="330">
        <f>W72+W80+W90+W91+W94+W99+W119+W160+W163+W169+W187+W194+W202+W213+W139+W115+W104+W66+W112+W111+W214+W76+W183+W65+W55+W73+W83+W122+W135+W174+W190+W197+W205+W208+W216+W159+W144+W54+W61+W132+W177</f>
        <v>125845.3</v>
      </c>
      <c r="X217" s="330">
        <f>X54+X55 +X73+X90+X91+X129+X202+X99+X119+X213+X214+X132+X148+X98</f>
        <v>435</v>
      </c>
      <c r="Y217" s="330">
        <f>Y72+Y80+Y90+Y91+Y94+Y99+Y119+Y160+Y163+Y169+Y187+Y194+Y202+Y213+Y139+Y115+Y104+Y66+Y112+Y111+Y214+Y76+Y183+Y65+Y55+Y73+Y83+Y122+Y135+Y174+Y190+Y197+Y205+Y208+Y216+Y159+Y144+Y54+Y61+Y132+Y129+Y148+Y98+Y177</f>
        <v>126280.29999999999</v>
      </c>
      <c r="Z217" s="330">
        <f>Z128+Z138+Z147</f>
        <v>1807.7</v>
      </c>
      <c r="AA217" s="330">
        <f>AA72+AA80+AA90+AA91+AA94+AA99+AA119+AA160+AA163+AA169+AA187+AA194+AA202+AA213+AA139+AA115+AA104+AA66+AA112+AA111+AA214+AA76+AA183+AA65+AA55+AA73+AA83+AA122+AA135+AA174+AA190+AA197+AA205+AA208+AA216+AA159+AA144+AA54+AA61+AA132+AA129+AA148+AA98+AA177</f>
        <v>128087.99999999999</v>
      </c>
      <c r="AB217" s="330">
        <f>AB72+AB98+AB99+AB111+AB112+AB122+AB153+AB168+AB169+AB148+AB190+AB163</f>
        <v>0</v>
      </c>
      <c r="AC217" s="330">
        <f>AC72+AC80+AC90+AC91+AC94+AC99+AC119+AC160+AC163+AC169+AC187+AC194+AC202+AC213+AC139+AC115+AC104+AC66+AC112+AC111+AC214+AC76+AC183+AC65+AC55+AC73+AC83+AC122+AC135+AC174+AC190+AC197+AC205+AC208+AC216+AC159+AC144+AC54+AC61+AC132+AC129+AC148+AC98+AC177+AC153+AC168</f>
        <v>128088</v>
      </c>
      <c r="AD217" s="330">
        <f>AD65+AD66+AD72+AD90+AD91+AD94+AD104+AD111+AD112+AD115+AD125+AD143+AD148+AD152+AD153+AD159+AD163+AD173+AD180+AD194+AD197+AD202+AD205+AD187+AD58+AD132+AD55+AD73</f>
        <v>141.69999999999999</v>
      </c>
      <c r="AE217" s="330">
        <f>AE72+AE80+AE90+AE91+AE94+AE99+AE119+AE160+AE163+AE169+AE187+AE194+AE202+AE213+AE139+AE115+AE104+AE66+AE112+AE111+AE214+AE76+AE183+AE65+AE55+AE73+AE83+AE122+AE135+AE174+AE190+AE197+AE205+AE208+AE216+AE159+AE144+AE54+AE61+AE132+AE129+AE148+AE98+AE177+AE153+AE168+AE125+AE152+AE173+AE180+AE58+AE143</f>
        <v>128229.7</v>
      </c>
      <c r="AF217" s="330">
        <f>AF89+AF101+AF103+AF124+AF142+AF146+AF147+AF150+AF158+AF172+AF179</f>
        <v>268</v>
      </c>
      <c r="AG217" s="330">
        <f>AG72+AG80+AG90+AG91+AG94+AG99+AG119+AG160+AG163+AG169+AG187+AG194+AG202+AG213+AG139+AG115+AG104+AG66+AG112+AG111+AG214+AG76+AG183+AG65+AG55+AG73+AG83+AG122+AG135+AG174+AG190+AG197+AG205+AG208+AG216+AG159+AG144+AG54+AG61+AG132+AG129+AG148+AG98+AG177+AG153+AG168+AG125+AG152+AG173+AG174+AG180+AG143+AG58</f>
        <v>128497.7</v>
      </c>
    </row>
    <row r="218" spans="1:33" ht="12.75" customHeight="1">
      <c r="A218" s="355"/>
      <c r="B218" s="62"/>
      <c r="C218" s="62"/>
      <c r="D218" s="62"/>
      <c r="E218" s="62"/>
      <c r="F218" s="62"/>
      <c r="G218" s="322"/>
      <c r="H218" s="356"/>
      <c r="I218" s="356"/>
      <c r="J218" s="356"/>
      <c r="K218" s="356"/>
      <c r="L218" s="356"/>
      <c r="M218" s="356"/>
      <c r="N218" s="356"/>
      <c r="O218" s="356"/>
      <c r="P218" s="356"/>
      <c r="Q218" s="356"/>
      <c r="R218" s="356"/>
      <c r="S218" s="356"/>
      <c r="T218" s="356"/>
      <c r="U218" s="356"/>
      <c r="V218" s="356"/>
      <c r="W218" s="356"/>
      <c r="X218" s="356"/>
      <c r="Y218" s="356"/>
      <c r="Z218" s="356"/>
      <c r="AA218" s="356"/>
      <c r="AB218" s="356"/>
      <c r="AC218" s="356"/>
      <c r="AD218" s="356"/>
      <c r="AE218" s="356"/>
      <c r="AF218" s="356"/>
      <c r="AG218" s="356"/>
    </row>
    <row r="219" spans="1:33" ht="18" customHeight="1" thickBot="1">
      <c r="A219" s="2" t="s">
        <v>19</v>
      </c>
      <c r="G219" s="357"/>
      <c r="H219" s="357"/>
      <c r="I219" s="357"/>
      <c r="J219" s="357"/>
      <c r="K219" s="357"/>
      <c r="L219" s="357"/>
      <c r="M219" s="357"/>
      <c r="N219" s="357"/>
      <c r="O219" s="357"/>
      <c r="P219" s="357"/>
      <c r="Q219" s="357"/>
      <c r="R219" s="357"/>
      <c r="S219" s="357"/>
      <c r="T219" s="357"/>
      <c r="U219" s="357"/>
      <c r="V219" s="357"/>
      <c r="W219" s="357"/>
      <c r="X219" s="357"/>
      <c r="Y219" s="357"/>
      <c r="Z219" s="357"/>
      <c r="AA219" s="357"/>
      <c r="AB219" s="357"/>
      <c r="AC219" s="357"/>
      <c r="AD219" s="357"/>
      <c r="AE219" s="357"/>
      <c r="AF219" s="357"/>
      <c r="AG219" s="357"/>
    </row>
    <row r="220" spans="1:33" ht="18" customHeight="1" thickBot="1">
      <c r="A220" s="58" t="s">
        <v>20</v>
      </c>
      <c r="B220" s="59"/>
      <c r="C220" s="60"/>
      <c r="D220" s="61"/>
      <c r="E220" s="61"/>
      <c r="F220" s="358"/>
      <c r="G220" s="359" t="s">
        <v>21</v>
      </c>
      <c r="H220" s="359" t="s">
        <v>22</v>
      </c>
      <c r="I220" s="360" t="s">
        <v>23</v>
      </c>
      <c r="J220" s="361" t="s">
        <v>22</v>
      </c>
      <c r="K220" s="359" t="s">
        <v>23</v>
      </c>
      <c r="L220" s="361" t="s">
        <v>22</v>
      </c>
      <c r="M220" s="359" t="s">
        <v>23</v>
      </c>
      <c r="N220" s="361" t="s">
        <v>22</v>
      </c>
      <c r="O220" s="359" t="s">
        <v>23</v>
      </c>
      <c r="P220" s="361" t="s">
        <v>22</v>
      </c>
      <c r="Q220" s="359" t="s">
        <v>23</v>
      </c>
      <c r="R220" s="361" t="s">
        <v>22</v>
      </c>
      <c r="S220" s="359" t="s">
        <v>23</v>
      </c>
      <c r="T220" s="361" t="s">
        <v>22</v>
      </c>
      <c r="U220" s="359" t="s">
        <v>23</v>
      </c>
      <c r="V220" s="361" t="s">
        <v>22</v>
      </c>
      <c r="W220" s="359" t="s">
        <v>23</v>
      </c>
      <c r="X220" s="361" t="s">
        <v>22</v>
      </c>
      <c r="Y220" s="359" t="s">
        <v>23</v>
      </c>
      <c r="Z220" s="361" t="s">
        <v>22</v>
      </c>
      <c r="AA220" s="359" t="s">
        <v>23</v>
      </c>
      <c r="AB220" s="361" t="s">
        <v>22</v>
      </c>
      <c r="AC220" s="359" t="s">
        <v>23</v>
      </c>
      <c r="AD220" s="361" t="s">
        <v>22</v>
      </c>
      <c r="AE220" s="359" t="s">
        <v>23</v>
      </c>
      <c r="AF220" s="361" t="s">
        <v>22</v>
      </c>
      <c r="AG220" s="359" t="s">
        <v>23</v>
      </c>
    </row>
    <row r="221" spans="1:33" ht="18" customHeight="1">
      <c r="A221" s="56" t="s">
        <v>24</v>
      </c>
      <c r="B221" s="207"/>
      <c r="C221" s="209">
        <v>5169</v>
      </c>
      <c r="D221" s="79"/>
      <c r="E221" s="214" t="s">
        <v>160</v>
      </c>
      <c r="F221" s="187"/>
      <c r="G221" s="362">
        <v>0</v>
      </c>
      <c r="H221" s="363"/>
      <c r="I221" s="364"/>
      <c r="J221" s="365"/>
      <c r="K221" s="366"/>
      <c r="L221" s="365"/>
      <c r="M221" s="366"/>
      <c r="N221" s="367">
        <f>N52</f>
        <v>0</v>
      </c>
      <c r="O221" s="366">
        <v>0</v>
      </c>
      <c r="P221" s="368">
        <f>P52</f>
        <v>120</v>
      </c>
      <c r="Q221" s="369">
        <f>SUM(O221:P221)</f>
        <v>120</v>
      </c>
      <c r="R221" s="368">
        <v>0</v>
      </c>
      <c r="S221" s="369">
        <f>SUM(Q221:R221)</f>
        <v>120</v>
      </c>
      <c r="T221" s="368">
        <v>0</v>
      </c>
      <c r="U221" s="369">
        <f t="shared" ref="U221:U228" si="27">SUM(S221:T221)</f>
        <v>120</v>
      </c>
      <c r="V221" s="368">
        <v>0</v>
      </c>
      <c r="W221" s="369">
        <f>SUM(U221:V221)</f>
        <v>120</v>
      </c>
      <c r="X221" s="368">
        <f>X52</f>
        <v>26</v>
      </c>
      <c r="Y221" s="369">
        <f t="shared" ref="Y221:Y228" si="28">SUM(W221:X221)</f>
        <v>146</v>
      </c>
      <c r="Z221" s="368">
        <f>Z52</f>
        <v>0</v>
      </c>
      <c r="AA221" s="369">
        <f t="shared" ref="AA221:AA228" si="29">SUM(Y221:Z221)</f>
        <v>146</v>
      </c>
      <c r="AB221" s="368">
        <f>AB52</f>
        <v>0</v>
      </c>
      <c r="AC221" s="369">
        <f t="shared" ref="AC221:AC228" si="30">SUM(AA221:AB221)</f>
        <v>146</v>
      </c>
      <c r="AD221" s="368">
        <f>AD52</f>
        <v>0</v>
      </c>
      <c r="AE221" s="369">
        <f t="shared" ref="AE221:AE228" si="31">SUM(AC221:AD221)</f>
        <v>146</v>
      </c>
      <c r="AF221" s="368">
        <f>AF52</f>
        <v>0</v>
      </c>
      <c r="AG221" s="369">
        <f t="shared" ref="AG221:AG228" si="32">SUM(AE221:AF221)</f>
        <v>146</v>
      </c>
    </row>
    <row r="222" spans="1:33" ht="18" customHeight="1">
      <c r="A222" s="56" t="s">
        <v>25</v>
      </c>
      <c r="B222" s="55"/>
      <c r="C222" s="54">
        <v>5171</v>
      </c>
      <c r="D222" s="55"/>
      <c r="E222" s="150" t="s">
        <v>150</v>
      </c>
      <c r="F222" s="76"/>
      <c r="G222" s="369">
        <v>0</v>
      </c>
      <c r="H222" s="370">
        <v>0</v>
      </c>
      <c r="I222" s="371">
        <f>SUM(G222:H222)</f>
        <v>0</v>
      </c>
      <c r="J222" s="367">
        <v>0</v>
      </c>
      <c r="K222" s="369">
        <f>SUM(I222:J222)</f>
        <v>0</v>
      </c>
      <c r="L222" s="367">
        <v>0</v>
      </c>
      <c r="M222" s="369">
        <f>SUM(K222:L222)</f>
        <v>0</v>
      </c>
      <c r="N222" s="367">
        <f>N53</f>
        <v>6500</v>
      </c>
      <c r="O222" s="369">
        <f>SUM(M222:N222)</f>
        <v>6500</v>
      </c>
      <c r="P222" s="367">
        <f>P53</f>
        <v>-120</v>
      </c>
      <c r="Q222" s="369">
        <f>SUM(O222:P222)</f>
        <v>6380</v>
      </c>
      <c r="R222" s="367">
        <f>R53</f>
        <v>0</v>
      </c>
      <c r="S222" s="369">
        <f>SUM(Q222:R222)</f>
        <v>6380</v>
      </c>
      <c r="T222" s="367">
        <f>T53</f>
        <v>0</v>
      </c>
      <c r="U222" s="369">
        <f t="shared" si="27"/>
        <v>6380</v>
      </c>
      <c r="V222" s="367">
        <f>V53</f>
        <v>0</v>
      </c>
      <c r="W222" s="369">
        <f t="shared" ref="W222:W227" si="33">SUM(U222:V222)</f>
        <v>6380</v>
      </c>
      <c r="X222" s="367">
        <f>X53</f>
        <v>-26</v>
      </c>
      <c r="Y222" s="369">
        <f t="shared" si="28"/>
        <v>6354</v>
      </c>
      <c r="Z222" s="367">
        <f>Z53</f>
        <v>0</v>
      </c>
      <c r="AA222" s="369">
        <f t="shared" si="29"/>
        <v>6354</v>
      </c>
      <c r="AB222" s="367">
        <f>AB53</f>
        <v>0</v>
      </c>
      <c r="AC222" s="369">
        <f t="shared" si="30"/>
        <v>6354</v>
      </c>
      <c r="AD222" s="367">
        <f>AD53</f>
        <v>-268.3</v>
      </c>
      <c r="AE222" s="369">
        <f t="shared" si="31"/>
        <v>6085.7</v>
      </c>
      <c r="AF222" s="367">
        <f>AF53</f>
        <v>0</v>
      </c>
      <c r="AG222" s="369">
        <f t="shared" si="32"/>
        <v>6085.7</v>
      </c>
    </row>
    <row r="223" spans="1:33" ht="18" customHeight="1">
      <c r="A223" s="56" t="s">
        <v>24</v>
      </c>
      <c r="B223" s="63"/>
      <c r="C223" s="95">
        <v>5331</v>
      </c>
      <c r="D223" s="62"/>
      <c r="E223" s="97" t="s">
        <v>30</v>
      </c>
      <c r="F223" s="76"/>
      <c r="G223" s="369">
        <f>G68+G85+G86+G155+G199+G210</f>
        <v>9050</v>
      </c>
      <c r="H223" s="370">
        <f>H117</f>
        <v>0</v>
      </c>
      <c r="I223" s="371">
        <f t="shared" ref="I223:I228" si="34">SUM(G223:H223)</f>
        <v>9050</v>
      </c>
      <c r="J223" s="367">
        <f>J110+J210+J63</f>
        <v>11524.2</v>
      </c>
      <c r="K223" s="369">
        <f t="shared" ref="K223:K228" si="35">SUM(I223:J223)</f>
        <v>20574.2</v>
      </c>
      <c r="L223" s="367">
        <f>L110+L210</f>
        <v>-300</v>
      </c>
      <c r="M223" s="369">
        <f t="shared" ref="M223:M228" si="36">SUM(K223:L223)</f>
        <v>20274.2</v>
      </c>
      <c r="N223" s="367">
        <f>N68+N69+N121+N134+N196+N204</f>
        <v>11990</v>
      </c>
      <c r="O223" s="369">
        <f t="shared" ref="O223:O228" si="37">SUM(M223:N223)</f>
        <v>32264.2</v>
      </c>
      <c r="P223" s="367">
        <f>P157+P60</f>
        <v>350</v>
      </c>
      <c r="Q223" s="369">
        <f t="shared" ref="Q223:Q228" si="38">SUM(O223:P223)</f>
        <v>32614.2</v>
      </c>
      <c r="R223" s="367">
        <f>R68+R69+R121+R134+R196+R204</f>
        <v>0</v>
      </c>
      <c r="S223" s="369">
        <f t="shared" ref="S223:S228" si="39">SUM(Q223:R223)</f>
        <v>32614.2</v>
      </c>
      <c r="T223" s="367">
        <f>T131</f>
        <v>0</v>
      </c>
      <c r="U223" s="369">
        <f t="shared" si="27"/>
        <v>32614.2</v>
      </c>
      <c r="V223" s="367">
        <f>V131</f>
        <v>200</v>
      </c>
      <c r="W223" s="369">
        <f t="shared" si="33"/>
        <v>32814.199999999997</v>
      </c>
      <c r="X223" s="367">
        <f>X88+X97+X200+X210+X212+X131</f>
        <v>301.29999999999995</v>
      </c>
      <c r="Y223" s="369">
        <f t="shared" si="28"/>
        <v>33115.5</v>
      </c>
      <c r="Z223" s="367">
        <f>Z88+Z97+Z200+Z210+Z212+Z131</f>
        <v>0</v>
      </c>
      <c r="AA223" s="369">
        <f t="shared" si="29"/>
        <v>33115.5</v>
      </c>
      <c r="AB223" s="367">
        <f>AB68+AB97+AB110+AB121+AB150+AB167+AB69</f>
        <v>411.8</v>
      </c>
      <c r="AC223" s="369">
        <f t="shared" si="30"/>
        <v>33527.300000000003</v>
      </c>
      <c r="AD223" s="367">
        <f>AD63+AD68+AD85+AD108+AD110+AD124+AD142+AD150+AD172+AD196+AD204+AD201+AD57+AD131</f>
        <v>2445.3000000000002</v>
      </c>
      <c r="AE223" s="369">
        <f t="shared" si="31"/>
        <v>35972.600000000006</v>
      </c>
      <c r="AF223" s="367">
        <f>AF68+AF97+AF110+AF121+AF150+AF167+AF69</f>
        <v>0</v>
      </c>
      <c r="AG223" s="369">
        <f t="shared" si="32"/>
        <v>35972.600000000006</v>
      </c>
    </row>
    <row r="224" spans="1:33" ht="25.5" customHeight="1">
      <c r="A224" s="56" t="s">
        <v>24</v>
      </c>
      <c r="B224" s="63"/>
      <c r="C224" s="24">
        <v>6121</v>
      </c>
      <c r="D224" s="40"/>
      <c r="E224" s="372" t="s">
        <v>275</v>
      </c>
      <c r="F224" s="76"/>
      <c r="G224" s="369">
        <v>0</v>
      </c>
      <c r="H224" s="370">
        <v>0</v>
      </c>
      <c r="I224" s="371">
        <f t="shared" si="34"/>
        <v>0</v>
      </c>
      <c r="J224" s="367">
        <v>0</v>
      </c>
      <c r="K224" s="369">
        <f t="shared" si="35"/>
        <v>0</v>
      </c>
      <c r="L224" s="367">
        <v>0</v>
      </c>
      <c r="M224" s="369">
        <f t="shared" si="36"/>
        <v>0</v>
      </c>
      <c r="N224" s="367">
        <f>N171+N215</f>
        <v>11900</v>
      </c>
      <c r="O224" s="369">
        <f t="shared" si="37"/>
        <v>11900</v>
      </c>
      <c r="P224" s="367">
        <f>P171+P215</f>
        <v>0</v>
      </c>
      <c r="Q224" s="369">
        <f t="shared" si="38"/>
        <v>11900</v>
      </c>
      <c r="R224" s="367">
        <f>R171+R215</f>
        <v>-11900</v>
      </c>
      <c r="S224" s="369">
        <f t="shared" si="39"/>
        <v>0</v>
      </c>
      <c r="T224" s="367">
        <f>T171+T215</f>
        <v>0</v>
      </c>
      <c r="U224" s="369">
        <f t="shared" si="27"/>
        <v>0</v>
      </c>
      <c r="V224" s="367">
        <f>V171+V215</f>
        <v>0</v>
      </c>
      <c r="W224" s="369">
        <f t="shared" si="33"/>
        <v>0</v>
      </c>
      <c r="X224" s="367">
        <f>X171+X215</f>
        <v>0</v>
      </c>
      <c r="Y224" s="369">
        <f t="shared" si="28"/>
        <v>0</v>
      </c>
      <c r="Z224" s="367">
        <f>Z171+Z215</f>
        <v>0</v>
      </c>
      <c r="AA224" s="369">
        <f t="shared" si="29"/>
        <v>0</v>
      </c>
      <c r="AB224" s="367">
        <f>AB171+AB215</f>
        <v>0</v>
      </c>
      <c r="AC224" s="369">
        <f t="shared" si="30"/>
        <v>0</v>
      </c>
      <c r="AD224" s="367">
        <f>AD171+AD215</f>
        <v>0</v>
      </c>
      <c r="AE224" s="369">
        <f t="shared" si="31"/>
        <v>0</v>
      </c>
      <c r="AF224" s="367">
        <f>AF171+AF215</f>
        <v>0</v>
      </c>
      <c r="AG224" s="369">
        <f t="shared" si="32"/>
        <v>0</v>
      </c>
    </row>
    <row r="225" spans="1:33" ht="18" customHeight="1">
      <c r="A225" s="56" t="s">
        <v>25</v>
      </c>
      <c r="B225" s="40"/>
      <c r="C225" s="24">
        <v>6130</v>
      </c>
      <c r="D225" s="40"/>
      <c r="E225" s="75" t="s">
        <v>14</v>
      </c>
      <c r="F225" s="76"/>
      <c r="G225" s="369">
        <v>0</v>
      </c>
      <c r="H225" s="370">
        <v>0</v>
      </c>
      <c r="I225" s="371">
        <f t="shared" si="34"/>
        <v>0</v>
      </c>
      <c r="J225" s="367">
        <v>0</v>
      </c>
      <c r="K225" s="369">
        <f t="shared" si="35"/>
        <v>0</v>
      </c>
      <c r="L225" s="367">
        <v>0</v>
      </c>
      <c r="M225" s="369">
        <f t="shared" si="36"/>
        <v>0</v>
      </c>
      <c r="N225" s="367">
        <v>0</v>
      </c>
      <c r="O225" s="369">
        <f t="shared" si="37"/>
        <v>0</v>
      </c>
      <c r="P225" s="367">
        <v>0</v>
      </c>
      <c r="Q225" s="369">
        <f t="shared" si="38"/>
        <v>0</v>
      </c>
      <c r="R225" s="367">
        <v>0</v>
      </c>
      <c r="S225" s="369">
        <f t="shared" si="39"/>
        <v>0</v>
      </c>
      <c r="T225" s="367">
        <v>0</v>
      </c>
      <c r="U225" s="369">
        <f t="shared" si="27"/>
        <v>0</v>
      </c>
      <c r="V225" s="367">
        <v>0</v>
      </c>
      <c r="W225" s="369">
        <f t="shared" si="33"/>
        <v>0</v>
      </c>
      <c r="X225" s="367">
        <v>0</v>
      </c>
      <c r="Y225" s="369">
        <f t="shared" si="28"/>
        <v>0</v>
      </c>
      <c r="Z225" s="367">
        <v>0</v>
      </c>
      <c r="AA225" s="369">
        <f t="shared" si="29"/>
        <v>0</v>
      </c>
      <c r="AB225" s="367">
        <v>0</v>
      </c>
      <c r="AC225" s="369">
        <f t="shared" si="30"/>
        <v>0</v>
      </c>
      <c r="AD225" s="367">
        <v>0</v>
      </c>
      <c r="AE225" s="369">
        <f t="shared" si="31"/>
        <v>0</v>
      </c>
      <c r="AF225" s="367">
        <v>0</v>
      </c>
      <c r="AG225" s="369">
        <f t="shared" si="32"/>
        <v>0</v>
      </c>
    </row>
    <row r="226" spans="1:33" ht="18" customHeight="1">
      <c r="A226" s="155" t="s">
        <v>24</v>
      </c>
      <c r="B226" s="55"/>
      <c r="C226" s="54">
        <v>6351</v>
      </c>
      <c r="D226" s="55"/>
      <c r="E226" s="76" t="s">
        <v>26</v>
      </c>
      <c r="F226" s="75"/>
      <c r="G226" s="373">
        <f>G79+G87+G93+G96+G117+G162+G165+G186+G192</f>
        <v>28900</v>
      </c>
      <c r="H226" s="374">
        <f>H78+H106+H185</f>
        <v>22661.9</v>
      </c>
      <c r="I226" s="371">
        <f t="shared" si="34"/>
        <v>51561.9</v>
      </c>
      <c r="J226" s="375">
        <f>J64+J101+J114+J137+J211+J75</f>
        <v>6999.2</v>
      </c>
      <c r="K226" s="369">
        <f t="shared" si="35"/>
        <v>58561.1</v>
      </c>
      <c r="L226" s="375">
        <f>L64+L101+L114+L137+L211+L75+L182</f>
        <v>5410</v>
      </c>
      <c r="M226" s="369">
        <f t="shared" si="36"/>
        <v>63971.1</v>
      </c>
      <c r="N226" s="375">
        <f>N70+N79+N82+N107+N109+N166+N189+N207</f>
        <v>16260</v>
      </c>
      <c r="O226" s="369">
        <f t="shared" si="37"/>
        <v>80231.100000000006</v>
      </c>
      <c r="P226" s="375">
        <f>P118+P156+P141</f>
        <v>600</v>
      </c>
      <c r="Q226" s="369">
        <f t="shared" si="38"/>
        <v>80831.100000000006</v>
      </c>
      <c r="R226" s="375">
        <f>R70+R79+R82+R107+R109+R166+R189+R207</f>
        <v>0</v>
      </c>
      <c r="S226" s="369">
        <f t="shared" si="39"/>
        <v>80831.100000000006</v>
      </c>
      <c r="T226" s="375">
        <v>5000</v>
      </c>
      <c r="U226" s="369">
        <f t="shared" si="27"/>
        <v>85831.1</v>
      </c>
      <c r="V226" s="375">
        <f>V102</f>
        <v>700</v>
      </c>
      <c r="W226" s="369">
        <f t="shared" si="33"/>
        <v>86531.1</v>
      </c>
      <c r="X226" s="375">
        <f>X71+X87+X117+X118+X127+X211+X96+X146</f>
        <v>133.69999999999999</v>
      </c>
      <c r="Y226" s="369">
        <f t="shared" si="28"/>
        <v>86664.8</v>
      </c>
      <c r="Z226" s="375">
        <v>1807.7</v>
      </c>
      <c r="AA226" s="369">
        <f t="shared" si="29"/>
        <v>88472.5</v>
      </c>
      <c r="AB226" s="375">
        <f>AB96+AB109+AB165+AB189+AB162</f>
        <v>-411.8</v>
      </c>
      <c r="AC226" s="369">
        <f t="shared" si="30"/>
        <v>88060.7</v>
      </c>
      <c r="AD226" s="375">
        <f>AD64+AD87+AD89+AD93+AD101+AD102+AD103+AD107+AD114+AD146+AD147+AD151+AD158+AD162+AD179+AD186+AD193+AD70</f>
        <v>-2035.3000000000002</v>
      </c>
      <c r="AE226" s="369">
        <f t="shared" si="31"/>
        <v>86025.4</v>
      </c>
      <c r="AF226" s="375">
        <f>AF89</f>
        <v>268</v>
      </c>
      <c r="AG226" s="369">
        <f t="shared" si="32"/>
        <v>86293.4</v>
      </c>
    </row>
    <row r="227" spans="1:33" ht="18" customHeight="1" thickBot="1">
      <c r="A227" s="159" t="s">
        <v>25</v>
      </c>
      <c r="B227" s="160"/>
      <c r="C227" s="263">
        <v>6901</v>
      </c>
      <c r="D227" s="160"/>
      <c r="E227" s="376" t="s">
        <v>27</v>
      </c>
      <c r="F227" s="377"/>
      <c r="G227" s="378">
        <v>250</v>
      </c>
      <c r="H227" s="379">
        <v>0</v>
      </c>
      <c r="I227" s="371">
        <f t="shared" si="34"/>
        <v>250</v>
      </c>
      <c r="J227" s="380">
        <v>0</v>
      </c>
      <c r="K227" s="369">
        <f t="shared" si="35"/>
        <v>250</v>
      </c>
      <c r="L227" s="380">
        <v>1176.7</v>
      </c>
      <c r="M227" s="369">
        <f t="shared" si="36"/>
        <v>1426.7</v>
      </c>
      <c r="N227" s="380">
        <v>3350</v>
      </c>
      <c r="O227" s="369">
        <f t="shared" si="37"/>
        <v>4776.7</v>
      </c>
      <c r="P227" s="380">
        <v>-950</v>
      </c>
      <c r="Q227" s="369">
        <f>SUM(O227:P227)</f>
        <v>3826.7</v>
      </c>
      <c r="R227" s="380">
        <v>-2350</v>
      </c>
      <c r="S227" s="369">
        <f>SUM(Q227:R227)</f>
        <v>1476.6999999999998</v>
      </c>
      <c r="T227" s="380"/>
      <c r="U227" s="369">
        <f t="shared" si="27"/>
        <v>1476.6999999999998</v>
      </c>
      <c r="V227" s="380">
        <v>-900</v>
      </c>
      <c r="W227" s="369">
        <f t="shared" si="33"/>
        <v>576.69999999999982</v>
      </c>
      <c r="X227" s="380">
        <v>-435</v>
      </c>
      <c r="Y227" s="369">
        <f t="shared" si="28"/>
        <v>141.69999999999982</v>
      </c>
      <c r="Z227" s="380">
        <v>0</v>
      </c>
      <c r="AA227" s="369">
        <f t="shared" si="29"/>
        <v>141.69999999999982</v>
      </c>
      <c r="AB227" s="380">
        <v>0</v>
      </c>
      <c r="AC227" s="369">
        <f t="shared" si="30"/>
        <v>141.69999999999982</v>
      </c>
      <c r="AD227" s="380">
        <v>-141.69999999999999</v>
      </c>
      <c r="AE227" s="369">
        <f t="shared" si="31"/>
        <v>0</v>
      </c>
      <c r="AF227" s="380">
        <v>0</v>
      </c>
      <c r="AG227" s="369">
        <f t="shared" si="32"/>
        <v>0</v>
      </c>
    </row>
    <row r="228" spans="1:33" ht="18" customHeight="1" thickBot="1">
      <c r="A228" s="381"/>
      <c r="B228" s="61"/>
      <c r="C228" s="358"/>
      <c r="D228" s="61"/>
      <c r="E228" s="208" t="s">
        <v>28</v>
      </c>
      <c r="F228" s="358"/>
      <c r="G228" s="382">
        <f>SUM(G223:G227)</f>
        <v>38200</v>
      </c>
      <c r="H228" s="383">
        <f>SUM(H223:H227)</f>
        <v>22661.9</v>
      </c>
      <c r="I228" s="384">
        <f t="shared" si="34"/>
        <v>60861.9</v>
      </c>
      <c r="J228" s="385">
        <f>SUM(J223:J227)</f>
        <v>18523.400000000001</v>
      </c>
      <c r="K228" s="386">
        <f t="shared" si="35"/>
        <v>79385.3</v>
      </c>
      <c r="L228" s="385">
        <f>SUM(L223:L227)</f>
        <v>6286.7</v>
      </c>
      <c r="M228" s="386">
        <f t="shared" si="36"/>
        <v>85672</v>
      </c>
      <c r="N228" s="385">
        <f>SUM(N222:N227)</f>
        <v>50000</v>
      </c>
      <c r="O228" s="386">
        <f t="shared" si="37"/>
        <v>135672</v>
      </c>
      <c r="P228" s="385">
        <f>SUM(P221:P227)</f>
        <v>0</v>
      </c>
      <c r="Q228" s="386">
        <f t="shared" si="38"/>
        <v>135672</v>
      </c>
      <c r="R228" s="385">
        <f>SUM(R221:R227)</f>
        <v>-14250</v>
      </c>
      <c r="S228" s="386">
        <f t="shared" si="39"/>
        <v>121422</v>
      </c>
      <c r="T228" s="385">
        <f>SUM(T221:T227)</f>
        <v>5000</v>
      </c>
      <c r="U228" s="386">
        <f t="shared" si="27"/>
        <v>126422</v>
      </c>
      <c r="V228" s="385">
        <f>SUM(V221:V227)</f>
        <v>0</v>
      </c>
      <c r="W228" s="386">
        <f>SUM(U228:V228)</f>
        <v>126422</v>
      </c>
      <c r="X228" s="385">
        <f>SUM(X221:X227)</f>
        <v>0</v>
      </c>
      <c r="Y228" s="386">
        <f t="shared" si="28"/>
        <v>126422</v>
      </c>
      <c r="Z228" s="385">
        <f>SUM(Z221:Z227)</f>
        <v>1807.7</v>
      </c>
      <c r="AA228" s="386">
        <f t="shared" si="29"/>
        <v>128229.7</v>
      </c>
      <c r="AB228" s="385">
        <f>SUM(AB221:AB227)</f>
        <v>0</v>
      </c>
      <c r="AC228" s="386">
        <f t="shared" si="30"/>
        <v>128229.7</v>
      </c>
      <c r="AD228" s="385">
        <f>SUM(AD221:AD227)</f>
        <v>0</v>
      </c>
      <c r="AE228" s="386">
        <f t="shared" si="31"/>
        <v>128229.7</v>
      </c>
      <c r="AF228" s="385">
        <f>SUM(AF221:AF227)</f>
        <v>268</v>
      </c>
      <c r="AG228" s="386">
        <f t="shared" si="32"/>
        <v>128497.7</v>
      </c>
    </row>
    <row r="230" spans="1:33">
      <c r="F230" s="387"/>
    </row>
    <row r="231" spans="1:33">
      <c r="A231" s="77"/>
    </row>
    <row r="234" spans="1:33" s="91" customFormat="1"/>
  </sheetData>
  <mergeCells count="13">
    <mergeCell ref="AF49:AG49"/>
    <mergeCell ref="AD49:AE49"/>
    <mergeCell ref="T49:U49"/>
    <mergeCell ref="AB49:AC49"/>
    <mergeCell ref="Z49:AA49"/>
    <mergeCell ref="X49:Y49"/>
    <mergeCell ref="V49:W49"/>
    <mergeCell ref="R49:S49"/>
    <mergeCell ref="H49:I49"/>
    <mergeCell ref="J49:K49"/>
    <mergeCell ref="L49:M49"/>
    <mergeCell ref="N49:O49"/>
    <mergeCell ref="P49:Q49"/>
  </mergeCells>
  <pageMargins left="0.31496062992125984" right="0.31496062992125984" top="0.78740157480314965" bottom="0.78740157480314965" header="0.31496062992125984" footer="0.31496062992125984"/>
  <pageSetup paperSize="9" scale="57" orientation="landscape" r:id="rId1"/>
  <headerFooter>
    <oddFooter>&amp;L&amp;P</oddFooter>
  </headerFooter>
  <rowBreaks count="4" manualBreakCount="4">
    <brk id="47" max="32" man="1"/>
    <brk id="91" max="32" man="1"/>
    <brk id="144" max="32" man="1"/>
    <brk id="197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 21.11.2011, Z 1.12.2011</vt:lpstr>
      <vt:lpstr>'R 21.11.2011, Z 1.12.2011'!Oblast_tisku</vt:lpstr>
    </vt:vector>
  </TitlesOfParts>
  <Company>Krajský úřad, Královehradecký kraj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385</dc:creator>
  <cp:lastModifiedBy>Dagmar Malcová</cp:lastModifiedBy>
  <cp:lastPrinted>2011-11-11T10:22:28Z</cp:lastPrinted>
  <dcterms:created xsi:type="dcterms:W3CDTF">2008-12-30T11:25:59Z</dcterms:created>
  <dcterms:modified xsi:type="dcterms:W3CDTF">2011-11-11T10:36:22Z</dcterms:modified>
</cp:coreProperties>
</file>