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kraj" sheetId="1" r:id="rId1"/>
    <sheet name="jiní zřizovatelé" sheetId="2" r:id="rId2"/>
  </sheets>
  <definedNames>
    <definedName name="_xlnm.Print_Titles" localSheetId="1">'jiní zřizovatelé'!$1:$2</definedName>
    <definedName name="_xlnm.Print_Titles" localSheetId="0">kraj!$1:$2</definedName>
  </definedNames>
  <calcPr calcId="152511"/>
</workbook>
</file>

<file path=xl/calcChain.xml><?xml version="1.0" encoding="utf-8"?>
<calcChain xmlns="http://schemas.openxmlformats.org/spreadsheetml/2006/main">
  <c r="I16" i="2" l="1"/>
  <c r="E16" i="2"/>
  <c r="H15" i="2"/>
  <c r="H14" i="2"/>
  <c r="H13" i="2"/>
  <c r="H12" i="2"/>
  <c r="H11" i="2"/>
  <c r="H10" i="2"/>
  <c r="H9" i="2"/>
  <c r="H8" i="2"/>
  <c r="H7" i="2"/>
  <c r="H6" i="2"/>
  <c r="H5" i="2"/>
  <c r="H4" i="2"/>
  <c r="H16" i="2" s="1"/>
  <c r="H3" i="2"/>
  <c r="H1" i="2"/>
  <c r="G1" i="2"/>
  <c r="F1" i="2"/>
  <c r="E1" i="2"/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 l="1"/>
  <c r="E28" i="1"/>
  <c r="I28" i="1" l="1"/>
  <c r="E1" i="1"/>
  <c r="H1" i="1" l="1"/>
  <c r="G1" i="1"/>
  <c r="F1" i="1"/>
</calcChain>
</file>

<file path=xl/sharedStrings.xml><?xml version="1.0" encoding="utf-8"?>
<sst xmlns="http://schemas.openxmlformats.org/spreadsheetml/2006/main" count="126" uniqueCount="103">
  <si>
    <t>Název soutěže</t>
  </si>
  <si>
    <t>P.č.</t>
  </si>
  <si>
    <t>Pořádající škola/šk. zařízení</t>
  </si>
  <si>
    <t>Termín konání soutěže</t>
  </si>
  <si>
    <t>Požadavek školy/šk.z.</t>
  </si>
  <si>
    <t>z toho OON</t>
  </si>
  <si>
    <t>z toho ONIV</t>
  </si>
  <si>
    <t>Literární cena Antonína Lauterbacha</t>
  </si>
  <si>
    <t>Turnaj v kopané a vybíjené</t>
  </si>
  <si>
    <t>Krajský přebor žáků ZŠ praktických v přespolním běhu</t>
  </si>
  <si>
    <t>Memoriál Václava Runda</t>
  </si>
  <si>
    <t>Celkem</t>
  </si>
  <si>
    <t>Základní škol Chlumec nad Cidlinou, Kozelkova 123/IV., 503 51</t>
  </si>
  <si>
    <t>Mateřská škola, Hradec Králové, Kampanova 1488</t>
  </si>
  <si>
    <t>MŠ, Speciální ZŠ a Praktická škola, Hradec Králové</t>
  </si>
  <si>
    <t>Střední škola řemeslná, Studničkova 260, 551 01 Jaroměř</t>
  </si>
  <si>
    <t>Talentová soutěž v psaní na klávesnici -"Novobydžovská klávesnice"</t>
  </si>
  <si>
    <t xml:space="preserve">Novopacký slavíček </t>
  </si>
  <si>
    <t>Lehkoatletické závody</t>
  </si>
  <si>
    <t>ČERNOBÍLÝ GÓL</t>
  </si>
  <si>
    <t>Great Naturalistic Brainstorming</t>
  </si>
  <si>
    <t>Obchodní akademie, Náchod, Denisovo nábřeží 673</t>
  </si>
  <si>
    <t>Gymnázium, Nový Bydžov, Komenského 77</t>
  </si>
  <si>
    <t>VOŠ a SOŠ, Nový Bydžov,  Jana Maláta 1869, 504 01</t>
  </si>
  <si>
    <t>Dětský diagmostický ústav a SVP, ZŠ a ŠJ, Hradec Králové</t>
  </si>
  <si>
    <t>ZŠ a MŠ Praskačka</t>
  </si>
  <si>
    <t>Soutěž v předlékařské první pomoci</t>
  </si>
  <si>
    <t>VOŠZ a SZŠ Trutnov, Procházkova 303</t>
  </si>
  <si>
    <t>ZŠ Dobruška, Opočenská 115</t>
  </si>
  <si>
    <t>Mladý zdravotník ČČK - Pomozte nám pomáhat</t>
  </si>
  <si>
    <t>Sportovní desetiboj</t>
  </si>
  <si>
    <t>Soutěž mladých zdravotníků - okresní kolo</t>
  </si>
  <si>
    <t>ZŠ a MŠ Josefa Zemana, Náchod, Jiráskova 461</t>
  </si>
  <si>
    <t>Rychnovský zvoneček</t>
  </si>
  <si>
    <t>Dům dětí a mládeže, Rychnov n/K., Poláčkovo náměstí 88</t>
  </si>
  <si>
    <t>Klání žáků deváťáků</t>
  </si>
  <si>
    <t>Veletrh fiktivních firem</t>
  </si>
  <si>
    <t>OA, SOŠ a JŠ s právem státní jazyk.zkoušky, Hradec Králové</t>
  </si>
  <si>
    <t>Středisko volného času, Trutnov, R. Frimla 816</t>
  </si>
  <si>
    <t>Krajské kolo soutěže "Poznávání rostlin a živočichů"</t>
  </si>
  <si>
    <t>SVČ Déčko Náchod</t>
  </si>
  <si>
    <t>Hradecká smeč</t>
  </si>
  <si>
    <t>Gymnázium J.K. Tyla, Hradec Králové</t>
  </si>
  <si>
    <t>leden - červen   2016</t>
  </si>
  <si>
    <t>14. ročník soutěže ŽÁK TESAŘ 2016</t>
  </si>
  <si>
    <t>X. 2016</t>
  </si>
  <si>
    <t>5. regionální veletrh fiktivních firem v Náchodě</t>
  </si>
  <si>
    <t>Plavecká štafeta 23. ročník</t>
  </si>
  <si>
    <t>V. 2016</t>
  </si>
  <si>
    <t>III., VI.,IX., XII. 2016</t>
  </si>
  <si>
    <t xml:space="preserve">Velká cena Trutnova v silniční cyklistice - časovce do vrchu </t>
  </si>
  <si>
    <t>září 2016</t>
  </si>
  <si>
    <t>Okresní kolo poznávání rostlin a živočichů</t>
  </si>
  <si>
    <t>BGBB a ZŠ a MŠ Jana Pavla II.Hradec Králové</t>
  </si>
  <si>
    <t>Talentová soutěž v psaní na klávesnici Hradecká juniorka</t>
  </si>
  <si>
    <t>9. 6. 2016</t>
  </si>
  <si>
    <t>červen 2016</t>
  </si>
  <si>
    <t>Poznávání přírodnin - okresní kolo</t>
  </si>
  <si>
    <r>
      <t xml:space="preserve">15.3.2016 </t>
    </r>
    <r>
      <rPr>
        <sz val="9"/>
        <color theme="1"/>
        <rFont val="Calibri"/>
        <family val="2"/>
        <charset val="238"/>
        <scheme val="minor"/>
      </rPr>
      <t>(Matboj) 10.10.2016 (orienť)</t>
    </r>
  </si>
  <si>
    <t>Soutěž základních škol Já už to znám, umím…</t>
  </si>
  <si>
    <t>Střední škola technická a řemeslná, Nový Bydžov,Dr.M.Tyrše 112</t>
  </si>
  <si>
    <t xml:space="preserve">    2. 12. 2016</t>
  </si>
  <si>
    <t>Ekonomický tým</t>
  </si>
  <si>
    <t>OA,SOŠ a Jazyková škola s právem státní jazkykové zkoušky Hradec Králové</t>
  </si>
  <si>
    <t xml:space="preserve">   12. 10. 2016</t>
  </si>
  <si>
    <t>Částka přidělená krajem 2016</t>
  </si>
  <si>
    <t>XIV. Ročník výtvarné přehlídky a soutěže pro předškolní děti "ŠKOLKA PLNÁ DĚTÍ" 2016</t>
  </si>
  <si>
    <t>Regionální kolo v malé kopané pro mentálně postižené žáky</t>
  </si>
  <si>
    <t>Regionální kolo ve florbalu pro mentálně postižené žáky</t>
  </si>
  <si>
    <t>1.- 3.3. 2016</t>
  </si>
  <si>
    <t>Gymnázium a Střední odborná škola pedagogická, Kumburská 740,Nová Paka</t>
  </si>
  <si>
    <t>18.1. - 31.3. 2016</t>
  </si>
  <si>
    <t>Speciální ZŠ Augustina Bartoše, Nábřeží pplk. A.Bunzla 660, Úpice</t>
  </si>
  <si>
    <t>2. 6. 2016</t>
  </si>
  <si>
    <t>29. 4. 2016</t>
  </si>
  <si>
    <t>Střední průmyslová škola, Trutnov, Školní 101</t>
  </si>
  <si>
    <t>Velká cena Trutnova v orientačním běhu - meziokresní soutěž pro ZŠ a SŠ</t>
  </si>
  <si>
    <t>11. 5. 2016</t>
  </si>
  <si>
    <t>ZŠ ,Kostelec nad Orlicí, Komenského 515</t>
  </si>
  <si>
    <t>18. 5. 2016</t>
  </si>
  <si>
    <t>24. 2. 2016</t>
  </si>
  <si>
    <t>VOŠ stavební a SPŠ stavební arch. Jana Letzela, Náchod,Pražská 931</t>
  </si>
  <si>
    <t>12. 11. 2016</t>
  </si>
  <si>
    <t>květen - červen 2016</t>
  </si>
  <si>
    <t>9. 3. 2016</t>
  </si>
  <si>
    <t>Veletrh JA firem(dříve studentských společností)</t>
  </si>
  <si>
    <t>7. 12. 2016</t>
  </si>
  <si>
    <t xml:space="preserve">Soutěž ve zpěvu </t>
  </si>
  <si>
    <t>11.-12. 2. 2016</t>
  </si>
  <si>
    <t>22.-23.3. 2016</t>
  </si>
  <si>
    <t>19. 5 .2016</t>
  </si>
  <si>
    <t>26. 4. 2016</t>
  </si>
  <si>
    <t>11. 11. 2016</t>
  </si>
  <si>
    <t>20. 11. 2016 (neděle)</t>
  </si>
  <si>
    <t>Krkonošský florbalový pohár 2016</t>
  </si>
  <si>
    <t>Dětský diagnostický ústav a SVP, ZŠ a ŠJ, Hradec Králové</t>
  </si>
  <si>
    <t>Praskačský zpěváček 2016</t>
  </si>
  <si>
    <t xml:space="preserve">Matboj 2015 a Matematický Orienťák 2015 </t>
  </si>
  <si>
    <t>O nejkrásnější velikonoční slepičku nebo kuřátko</t>
  </si>
  <si>
    <t>Kuchařské dovednosti 2016</t>
  </si>
  <si>
    <t>7.4.2016</t>
  </si>
  <si>
    <t>Odborné učiliště Hradec Králové</t>
  </si>
  <si>
    <t>Sloupec1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</si>
</sst>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0"/>
      <color theme="1"/>
      <name val="Calibri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4">
    <border>
      <left/>
      <right/>
      <top/>
      <bottom/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wrapText="1"/>
    </xf>
    <xf numFmtId="49" fontId="1" fillId="0" borderId="0" xfId="0" applyNumberFormat="1" applyFont="1"/>
    <xf numFmtId="0" fontId="1" fillId="0" borderId="0" xfId="0" applyFont="1" applyAlignment="1">
      <alignment vertical="center" wrapText="1"/>
    </xf>
    <xf numFmtId="49" fontId="3" fillId="2" borderId="1" xfId="0" applyNumberFormat="1" applyFont="1" applyFill="1" applyBorder="1" applyAlignment="1">
      <alignment vertical="center" wrapText="1"/>
    </xf>
    <xf numFmtId="3" fontId="4" fillId="2" borderId="1" xfId="0" applyNumberFormat="1" applyFont="1" applyFill="1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14" fontId="0" fillId="0" borderId="2" xfId="0" applyNumberFormat="1" applyBorder="1" applyAlignment="1">
      <alignment horizontal="center" vertical="center" wrapText="1"/>
    </xf>
    <xf numFmtId="3" fontId="0" fillId="0" borderId="2" xfId="0" applyNumberFormat="1" applyBorder="1" applyAlignment="1">
      <alignment horizontal="right" vertical="center" wrapText="1"/>
    </xf>
    <xf numFmtId="3" fontId="2" fillId="0" borderId="2" xfId="0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3" fontId="1" fillId="0" borderId="2" xfId="0" applyNumberFormat="1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17" fontId="0" fillId="0" borderId="2" xfId="0" applyNumberForma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3" fontId="5" fillId="0" borderId="2" xfId="0" applyNumberFormat="1" applyFont="1" applyBorder="1" applyAlignment="1">
      <alignment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14" fontId="0" fillId="0" borderId="2" xfId="0" applyNumberFormat="1" applyBorder="1" applyAlignment="1">
      <alignment vertical="center" wrapText="1"/>
    </xf>
    <xf numFmtId="3" fontId="0" fillId="0" borderId="2" xfId="0" applyNumberForma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3" fontId="1" fillId="0" borderId="0" xfId="0" applyNumberFormat="1" applyFont="1"/>
    <xf numFmtId="3" fontId="1" fillId="0" borderId="0" xfId="0" applyNumberFormat="1" applyFont="1" applyAlignment="1"/>
    <xf numFmtId="0" fontId="7" fillId="0" borderId="2" xfId="0" applyFont="1" applyBorder="1" applyAlignment="1">
      <alignment vertical="center" wrapText="1"/>
    </xf>
    <xf numFmtId="3" fontId="7" fillId="0" borderId="2" xfId="0" applyNumberFormat="1" applyFont="1" applyBorder="1" applyAlignment="1">
      <alignment vertical="center" wrapText="1"/>
    </xf>
    <xf numFmtId="3" fontId="7" fillId="0" borderId="2" xfId="0" applyNumberFormat="1" applyFont="1" applyBorder="1" applyAlignment="1">
      <alignment horizontal="right" vertical="center" wrapText="1"/>
    </xf>
    <xf numFmtId="3" fontId="0" fillId="0" borderId="0" xfId="0" applyNumberFormat="1" applyFont="1"/>
    <xf numFmtId="0" fontId="5" fillId="0" borderId="3" xfId="0" applyFont="1" applyBorder="1" applyAlignment="1">
      <alignment vertical="center" wrapText="1"/>
    </xf>
    <xf numFmtId="3" fontId="5" fillId="0" borderId="3" xfId="0" applyNumberFormat="1" applyFont="1" applyBorder="1" applyAlignment="1">
      <alignment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8" fillId="0" borderId="0" xfId="0" applyFont="1"/>
  </cellXfs>
  <cellStyles count="1">
    <cellStyle name="Normální" xfId="0" builtinId="0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ulka2" displayName="Tabulka2" ref="A2:I27" headerRowDxfId="39" dataDxfId="38">
  <autoFilter ref="A2:I27"/>
  <tableColumns count="9">
    <tableColumn id="1" name="P.č." totalsRowLabel="37      PŘ" dataDxfId="37" totalsRowDxfId="36"/>
    <tableColumn id="2" name="Název soutěže" totalsRowLabel="Soutěž základních škol Já už to znám, umím…" dataDxfId="35" totalsRowDxfId="34"/>
    <tableColumn id="3" name="Pořádající škola/šk. zařízení" totalsRowLabel="Střední škola technická a řemeslná, Nový Bydžov,Dr.M.Tyrše 112" dataDxfId="33" totalsRowDxfId="32"/>
    <tableColumn id="4" name="Termín konání soutěže" totalsRowLabel="    2. 12. 2016" dataDxfId="31" totalsRowDxfId="30"/>
    <tableColumn id="5" name="Požadavek školy/šk.z." totalsRowLabel="35 000" dataDxfId="29" totalsRowDxfId="28"/>
    <tableColumn id="6" name="Částka přidělená krajem 2016" totalsRowLabel="23 000" dataDxfId="27" totalsRowDxfId="26"/>
    <tableColumn id="7" name="z toho OON" dataDxfId="25" totalsRowDxfId="24"/>
    <tableColumn id="8" name="z toho ONIV" dataDxfId="23" totalsRowDxfId="22">
      <calculatedColumnFormula>Tabulka2[[#This Row],[Částka přidělená krajem 2016]]-Tabulka2[[#This Row],[z toho OON]]</calculatedColumnFormula>
    </tableColumn>
    <tableColumn id="9" name="Sloupec1" totalsRowLabel="nová soutěž" dataDxfId="21" totalsRowDxfId="20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id="1" name="Tabulka22" displayName="Tabulka22" ref="A2:I15" headerRowDxfId="19" dataDxfId="18">
  <autoFilter ref="A2:I15"/>
  <tableColumns count="9">
    <tableColumn id="1" name="P.č." totalsRowLabel="37      PŘ" dataDxfId="17" totalsRowDxfId="16"/>
    <tableColumn id="2" name="Název soutěže" totalsRowLabel="Soutěž základních škol Já už to znám, umím…" dataDxfId="15" totalsRowDxfId="14"/>
    <tableColumn id="3" name="Pořádající škola/šk. zařízení" totalsRowLabel="Střední škola technická a řemeslná, Nový Bydžov,Dr.M.Tyrše 112" dataDxfId="13" totalsRowDxfId="12"/>
    <tableColumn id="4" name="Termín konání soutěže" totalsRowLabel="    2. 12. 2016" dataDxfId="11" totalsRowDxfId="10"/>
    <tableColumn id="5" name="Požadavek školy/šk.z." totalsRowLabel="35 000" dataDxfId="9" totalsRowDxfId="8"/>
    <tableColumn id="6" name="Částka přidělená krajem 2016" totalsRowLabel="23 000" dataDxfId="7" totalsRowDxfId="6"/>
    <tableColumn id="7" name="z toho OON" dataDxfId="5" totalsRowDxfId="4"/>
    <tableColumn id="8" name="z toho ONIV" dataDxfId="3" totalsRowDxfId="2">
      <calculatedColumnFormula>Tabulka22[[#This Row],[Částka přidělená krajem 2016]]-Tabulka22[[#This Row],[z toho OON]]</calculatedColumnFormula>
    </tableColumn>
    <tableColumn id="9" name="Sloupec1" totalsRowLabel="nová soutěž" dataDxfId="1" totalsRowDxfId="0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tabSelected="1" zoomScale="90" zoomScaleNormal="90" workbookViewId="0">
      <pane ySplit="2" topLeftCell="A21" activePane="bottomLeft" state="frozen"/>
      <selection pane="bottomLeft" activeCell="C8" sqref="C8"/>
    </sheetView>
  </sheetViews>
  <sheetFormatPr defaultRowHeight="35.25" customHeight="1" x14ac:dyDescent="0.2"/>
  <cols>
    <col min="1" max="1" width="9.140625" style="1"/>
    <col min="2" max="2" width="49.42578125" style="1" customWidth="1"/>
    <col min="3" max="3" width="55.85546875" style="1" customWidth="1"/>
    <col min="4" max="4" width="14.7109375" style="4" customWidth="1"/>
    <col min="5" max="5" width="14.42578125" style="1" customWidth="1"/>
    <col min="6" max="6" width="13.85546875" style="1" customWidth="1"/>
    <col min="7" max="7" width="11.7109375" style="1" customWidth="1"/>
    <col min="8" max="8" width="12" style="1" customWidth="1"/>
    <col min="9" max="9" width="14.5703125" style="1" customWidth="1"/>
    <col min="10" max="16384" width="9.140625" style="1"/>
  </cols>
  <sheetData>
    <row r="1" spans="1:9" ht="35.25" customHeight="1" thickBot="1" x14ac:dyDescent="0.3">
      <c r="B1" s="38"/>
      <c r="C1" s="28"/>
      <c r="D1" s="6" t="s">
        <v>11</v>
      </c>
      <c r="E1" s="7">
        <f>SUM(Tabulka2[[#Data],[#Totals],[Požadavek školy/šk.z.]])</f>
        <v>364760</v>
      </c>
      <c r="F1" s="7">
        <f>SUBTOTAL(9,Tabulka2[Částka přidělená krajem 2016])</f>
        <v>236000</v>
      </c>
      <c r="G1" s="7">
        <f>SUBTOTAL(9,Tabulka2[z toho OON])</f>
        <v>14200</v>
      </c>
      <c r="H1" s="7">
        <f>SUBTOTAL(9,Tabulka2[z toho ONIV])</f>
        <v>221800</v>
      </c>
      <c r="I1" s="7"/>
    </row>
    <row r="2" spans="1:9" s="2" customFormat="1" ht="35.25" customHeight="1" x14ac:dyDescent="0.2">
      <c r="A2" s="2" t="s">
        <v>1</v>
      </c>
      <c r="B2" s="2" t="s">
        <v>0</v>
      </c>
      <c r="C2" s="2" t="s">
        <v>2</v>
      </c>
      <c r="D2" s="3" t="s">
        <v>3</v>
      </c>
      <c r="E2" s="2" t="s">
        <v>4</v>
      </c>
      <c r="F2" s="2" t="s">
        <v>65</v>
      </c>
      <c r="G2" s="2" t="s">
        <v>5</v>
      </c>
      <c r="H2" s="2" t="s">
        <v>6</v>
      </c>
      <c r="I2" s="2" t="s">
        <v>102</v>
      </c>
    </row>
    <row r="3" spans="1:9" s="5" customFormat="1" ht="35.25" customHeight="1" x14ac:dyDescent="0.25">
      <c r="A3" s="16">
        <v>1</v>
      </c>
      <c r="B3" s="16" t="s">
        <v>9</v>
      </c>
      <c r="C3" s="8" t="s">
        <v>14</v>
      </c>
      <c r="D3" s="9">
        <v>42487</v>
      </c>
      <c r="E3" s="10">
        <v>3900</v>
      </c>
      <c r="F3" s="11">
        <v>3900</v>
      </c>
      <c r="G3" s="12"/>
      <c r="H3" s="11">
        <f>Tabulka2[[#This Row],[Částka přidělená krajem 2016]]-Tabulka2[[#This Row],[z toho OON]]</f>
        <v>3900</v>
      </c>
      <c r="I3" s="11"/>
    </row>
    <row r="4" spans="1:9" s="5" customFormat="1" ht="35.25" customHeight="1" x14ac:dyDescent="0.25">
      <c r="A4" s="16">
        <v>2</v>
      </c>
      <c r="B4" s="8" t="s">
        <v>8</v>
      </c>
      <c r="C4" s="8" t="s">
        <v>14</v>
      </c>
      <c r="D4" s="9">
        <v>42549</v>
      </c>
      <c r="E4" s="10">
        <v>3100</v>
      </c>
      <c r="F4" s="11">
        <v>2600</v>
      </c>
      <c r="G4" s="12"/>
      <c r="H4" s="11">
        <f>Tabulka2[[#This Row],[Částka přidělená krajem 2016]]-Tabulka2[[#This Row],[z toho OON]]</f>
        <v>2600</v>
      </c>
      <c r="I4" s="11"/>
    </row>
    <row r="5" spans="1:9" s="5" customFormat="1" ht="35.25" customHeight="1" x14ac:dyDescent="0.25">
      <c r="A5" s="16">
        <v>3</v>
      </c>
      <c r="B5" s="16" t="s">
        <v>67</v>
      </c>
      <c r="C5" s="8" t="s">
        <v>14</v>
      </c>
      <c r="D5" s="9">
        <v>42496</v>
      </c>
      <c r="E5" s="10">
        <v>4000</v>
      </c>
      <c r="F5" s="14">
        <v>4000</v>
      </c>
      <c r="G5" s="15"/>
      <c r="H5" s="14">
        <f>Tabulka2[[#This Row],[Částka přidělená krajem 2016]]-Tabulka2[[#This Row],[z toho OON]]</f>
        <v>4000</v>
      </c>
      <c r="I5" s="14"/>
    </row>
    <row r="6" spans="1:9" ht="35.25" customHeight="1" x14ac:dyDescent="0.2">
      <c r="A6" s="16">
        <v>4</v>
      </c>
      <c r="B6" s="16" t="s">
        <v>68</v>
      </c>
      <c r="C6" s="8" t="s">
        <v>14</v>
      </c>
      <c r="D6" s="9">
        <v>42433</v>
      </c>
      <c r="E6" s="10">
        <v>4000</v>
      </c>
      <c r="F6" s="14">
        <v>4000</v>
      </c>
      <c r="G6" s="12"/>
      <c r="H6" s="11">
        <f>Tabulka2[[#This Row],[Částka přidělená krajem 2016]]-Tabulka2[[#This Row],[z toho OON]]</f>
        <v>4000</v>
      </c>
      <c r="I6" s="11"/>
    </row>
    <row r="7" spans="1:9" ht="35.25" customHeight="1" x14ac:dyDescent="0.2">
      <c r="A7" s="16">
        <v>5</v>
      </c>
      <c r="B7" s="8" t="s">
        <v>44</v>
      </c>
      <c r="C7" s="8" t="s">
        <v>15</v>
      </c>
      <c r="D7" s="13" t="s">
        <v>69</v>
      </c>
      <c r="E7" s="10">
        <v>20000</v>
      </c>
      <c r="F7" s="11">
        <v>14000</v>
      </c>
      <c r="G7" s="15"/>
      <c r="H7" s="11">
        <f>Tabulka2[[#This Row],[Částka přidělená krajem 2016]]-Tabulka2[[#This Row],[z toho OON]]</f>
        <v>14000</v>
      </c>
      <c r="I7" s="11"/>
    </row>
    <row r="8" spans="1:9" ht="35.25" customHeight="1" x14ac:dyDescent="0.2">
      <c r="A8" s="16">
        <v>6</v>
      </c>
      <c r="B8" s="8" t="s">
        <v>10</v>
      </c>
      <c r="C8" s="8" t="s">
        <v>23</v>
      </c>
      <c r="D8" s="17" t="s">
        <v>45</v>
      </c>
      <c r="E8" s="10">
        <v>4000</v>
      </c>
      <c r="F8" s="14">
        <v>4000</v>
      </c>
      <c r="G8" s="15"/>
      <c r="H8" s="14">
        <f>Tabulka2[[#This Row],[Částka přidělená krajem 2016]]-Tabulka2[[#This Row],[z toho OON]]</f>
        <v>4000</v>
      </c>
      <c r="I8" s="14"/>
    </row>
    <row r="9" spans="1:9" ht="35.25" customHeight="1" x14ac:dyDescent="0.2">
      <c r="A9" s="16">
        <v>7</v>
      </c>
      <c r="B9" s="16" t="s">
        <v>16</v>
      </c>
      <c r="C9" s="8" t="s">
        <v>23</v>
      </c>
      <c r="D9" s="9">
        <v>42704</v>
      </c>
      <c r="E9" s="10">
        <v>6000</v>
      </c>
      <c r="F9" s="14">
        <v>5500</v>
      </c>
      <c r="G9" s="15"/>
      <c r="H9" s="14">
        <f>Tabulka2[[#This Row],[Částka přidělená krajem 2016]]-Tabulka2[[#This Row],[z toho OON]]</f>
        <v>5500</v>
      </c>
      <c r="I9" s="14"/>
    </row>
    <row r="10" spans="1:9" ht="35.25" customHeight="1" x14ac:dyDescent="0.2">
      <c r="A10" s="16">
        <v>8</v>
      </c>
      <c r="B10" s="8" t="s">
        <v>46</v>
      </c>
      <c r="C10" s="8" t="s">
        <v>21</v>
      </c>
      <c r="D10" s="9">
        <v>42439</v>
      </c>
      <c r="E10" s="10">
        <v>25050</v>
      </c>
      <c r="F10" s="11">
        <v>20000</v>
      </c>
      <c r="G10" s="12"/>
      <c r="H10" s="11">
        <f>Tabulka2[[#This Row],[Částka přidělená krajem 2016]]-Tabulka2[[#This Row],[z toho OON]]</f>
        <v>20000</v>
      </c>
      <c r="I10" s="11"/>
    </row>
    <row r="11" spans="1:9" ht="35.25" customHeight="1" x14ac:dyDescent="0.2">
      <c r="A11" s="16">
        <v>9</v>
      </c>
      <c r="B11" s="8" t="s">
        <v>17</v>
      </c>
      <c r="C11" s="8" t="s">
        <v>70</v>
      </c>
      <c r="D11" s="9">
        <v>42466</v>
      </c>
      <c r="E11" s="10">
        <v>30000</v>
      </c>
      <c r="F11" s="11">
        <v>25500</v>
      </c>
      <c r="G11" s="11">
        <v>8500</v>
      </c>
      <c r="H11" s="11">
        <f>Tabulka2[[#This Row],[Částka přidělená krajem 2016]]-Tabulka2[[#This Row],[z toho OON]]</f>
        <v>17000</v>
      </c>
      <c r="I11" s="11"/>
    </row>
    <row r="12" spans="1:9" ht="35.25" customHeight="1" x14ac:dyDescent="0.2">
      <c r="A12" s="16">
        <v>10</v>
      </c>
      <c r="B12" s="8" t="s">
        <v>20</v>
      </c>
      <c r="C12" s="8" t="s">
        <v>22</v>
      </c>
      <c r="D12" s="13" t="s">
        <v>49</v>
      </c>
      <c r="E12" s="10">
        <v>35000</v>
      </c>
      <c r="F12" s="11">
        <v>12000</v>
      </c>
      <c r="G12" s="12"/>
      <c r="H12" s="11">
        <f>Tabulka2[[#This Row],[Částka přidělená krajem 2016]]-Tabulka2[[#This Row],[z toho OON]]</f>
        <v>12000</v>
      </c>
      <c r="I12" s="11"/>
    </row>
    <row r="13" spans="1:9" ht="35.25" customHeight="1" x14ac:dyDescent="0.2">
      <c r="A13" s="16">
        <v>11</v>
      </c>
      <c r="B13" s="15" t="s">
        <v>26</v>
      </c>
      <c r="C13" s="15" t="s">
        <v>27</v>
      </c>
      <c r="D13" s="18" t="s">
        <v>92</v>
      </c>
      <c r="E13" s="11">
        <v>11000</v>
      </c>
      <c r="F13" s="11">
        <v>6000</v>
      </c>
      <c r="G13" s="12"/>
      <c r="H13" s="11">
        <f>Tabulka2[[#This Row],[Částka přidělená krajem 2016]]-Tabulka2[[#This Row],[z toho OON]]</f>
        <v>6000</v>
      </c>
      <c r="I13" s="11"/>
    </row>
    <row r="14" spans="1:9" ht="35.25" customHeight="1" x14ac:dyDescent="0.2">
      <c r="A14" s="16">
        <v>12</v>
      </c>
      <c r="B14" s="15" t="s">
        <v>98</v>
      </c>
      <c r="C14" s="15" t="s">
        <v>28</v>
      </c>
      <c r="D14" s="18" t="s">
        <v>71</v>
      </c>
      <c r="E14" s="11">
        <v>3000</v>
      </c>
      <c r="F14" s="11">
        <v>3000</v>
      </c>
      <c r="G14" s="12"/>
      <c r="H14" s="11">
        <f>Tabulka2[[#This Row],[Částka přidělená krajem 2016]]-Tabulka2[[#This Row],[z toho OON]]</f>
        <v>3000</v>
      </c>
      <c r="I14" s="11"/>
    </row>
    <row r="15" spans="1:9" ht="35.25" customHeight="1" x14ac:dyDescent="0.2">
      <c r="A15" s="16">
        <v>13</v>
      </c>
      <c r="B15" s="15" t="s">
        <v>29</v>
      </c>
      <c r="C15" s="15" t="s">
        <v>72</v>
      </c>
      <c r="D15" s="18" t="s">
        <v>73</v>
      </c>
      <c r="E15" s="11">
        <v>10000</v>
      </c>
      <c r="F15" s="11">
        <v>8700</v>
      </c>
      <c r="G15" s="11">
        <v>1700</v>
      </c>
      <c r="H15" s="11">
        <f>Tabulka2[[#This Row],[Částka přidělená krajem 2016]]-Tabulka2[[#This Row],[z toho OON]]</f>
        <v>7000</v>
      </c>
      <c r="I15" s="11"/>
    </row>
    <row r="16" spans="1:9" ht="35.25" customHeight="1" x14ac:dyDescent="0.2">
      <c r="A16" s="16">
        <v>14</v>
      </c>
      <c r="B16" s="15" t="s">
        <v>50</v>
      </c>
      <c r="C16" s="19" t="s">
        <v>75</v>
      </c>
      <c r="D16" s="18" t="s">
        <v>74</v>
      </c>
      <c r="E16" s="11">
        <v>35600</v>
      </c>
      <c r="F16" s="11">
        <v>26500</v>
      </c>
      <c r="G16" s="12"/>
      <c r="H16" s="11">
        <f>Tabulka2[[#This Row],[Částka přidělená krajem 2016]]-Tabulka2[[#This Row],[z toho OON]]</f>
        <v>26500</v>
      </c>
      <c r="I16" s="11"/>
    </row>
    <row r="17" spans="1:9" ht="35.25" customHeight="1" x14ac:dyDescent="0.2">
      <c r="A17" s="16">
        <v>15</v>
      </c>
      <c r="B17" s="15" t="s">
        <v>76</v>
      </c>
      <c r="C17" s="15" t="s">
        <v>75</v>
      </c>
      <c r="D17" s="18" t="s">
        <v>77</v>
      </c>
      <c r="E17" s="11">
        <v>36100</v>
      </c>
      <c r="F17" s="11">
        <v>22000</v>
      </c>
      <c r="G17" s="11">
        <v>4000</v>
      </c>
      <c r="H17" s="11">
        <f>Tabulka2[[#This Row],[Částka přidělená krajem 2016]]-Tabulka2[[#This Row],[z toho OON]]</f>
        <v>18000</v>
      </c>
      <c r="I17" s="11"/>
    </row>
    <row r="18" spans="1:9" ht="35.25" customHeight="1" x14ac:dyDescent="0.2">
      <c r="A18" s="16">
        <v>16</v>
      </c>
      <c r="B18" s="15" t="s">
        <v>30</v>
      </c>
      <c r="C18" s="15" t="s">
        <v>78</v>
      </c>
      <c r="D18" s="18" t="s">
        <v>51</v>
      </c>
      <c r="E18" s="11">
        <v>6000</v>
      </c>
      <c r="F18" s="11">
        <v>6000</v>
      </c>
      <c r="G18" s="12"/>
      <c r="H18" s="11">
        <f>Tabulka2[[#This Row],[Částka přidělená krajem 2016]]-Tabulka2[[#This Row],[z toho OON]]</f>
        <v>6000</v>
      </c>
      <c r="I18" s="11"/>
    </row>
    <row r="19" spans="1:9" ht="35.25" customHeight="1" x14ac:dyDescent="0.2">
      <c r="A19" s="16">
        <v>17</v>
      </c>
      <c r="B19" s="15" t="s">
        <v>31</v>
      </c>
      <c r="C19" s="15" t="s">
        <v>32</v>
      </c>
      <c r="D19" s="18" t="s">
        <v>79</v>
      </c>
      <c r="E19" s="11">
        <v>3400</v>
      </c>
      <c r="F19" s="11">
        <v>2600</v>
      </c>
      <c r="G19" s="12"/>
      <c r="H19" s="11">
        <f>Tabulka2[[#This Row],[Částka přidělená krajem 2016]]-Tabulka2[[#This Row],[z toho OON]]</f>
        <v>2600</v>
      </c>
      <c r="I19" s="11"/>
    </row>
    <row r="20" spans="1:9" ht="35.25" customHeight="1" x14ac:dyDescent="0.2">
      <c r="A20" s="16">
        <v>18</v>
      </c>
      <c r="B20" s="19" t="s">
        <v>35</v>
      </c>
      <c r="C20" s="15" t="s">
        <v>81</v>
      </c>
      <c r="D20" s="18" t="s">
        <v>82</v>
      </c>
      <c r="E20" s="14">
        <v>10760</v>
      </c>
      <c r="F20" s="14">
        <v>5000</v>
      </c>
      <c r="G20" s="15"/>
      <c r="H20" s="14">
        <f>Tabulka2[[#This Row],[Částka přidělená krajem 2016]]-Tabulka2[[#This Row],[z toho OON]]</f>
        <v>5000</v>
      </c>
      <c r="I20" s="14"/>
    </row>
    <row r="21" spans="1:9" ht="35.25" customHeight="1" x14ac:dyDescent="0.2">
      <c r="A21" s="16">
        <v>19</v>
      </c>
      <c r="B21" s="19" t="s">
        <v>36</v>
      </c>
      <c r="C21" s="15" t="s">
        <v>37</v>
      </c>
      <c r="D21" s="18" t="s">
        <v>84</v>
      </c>
      <c r="E21" s="14">
        <v>11500</v>
      </c>
      <c r="F21" s="14">
        <v>4000</v>
      </c>
      <c r="G21" s="15"/>
      <c r="H21" s="14">
        <f>Tabulka2[[#This Row],[Částka přidělená krajem 2016]]-Tabulka2[[#This Row],[z toho OON]]</f>
        <v>4000</v>
      </c>
      <c r="I21" s="14"/>
    </row>
    <row r="22" spans="1:9" ht="35.25" customHeight="1" x14ac:dyDescent="0.2">
      <c r="A22" s="16">
        <v>20</v>
      </c>
      <c r="B22" s="15" t="s">
        <v>85</v>
      </c>
      <c r="C22" s="15" t="s">
        <v>37</v>
      </c>
      <c r="D22" s="18" t="s">
        <v>86</v>
      </c>
      <c r="E22" s="11">
        <v>16200</v>
      </c>
      <c r="F22" s="11">
        <v>4200</v>
      </c>
      <c r="G22" s="12"/>
      <c r="H22" s="11">
        <f>Tabulka2[[#This Row],[Částka přidělená krajem 2016]]-Tabulka2[[#This Row],[z toho OON]]</f>
        <v>4200</v>
      </c>
      <c r="I22" s="11"/>
    </row>
    <row r="23" spans="1:9" ht="35.25" customHeight="1" x14ac:dyDescent="0.2">
      <c r="A23" s="16">
        <v>21</v>
      </c>
      <c r="B23" s="15" t="s">
        <v>54</v>
      </c>
      <c r="C23" s="15" t="s">
        <v>37</v>
      </c>
      <c r="D23" s="18" t="s">
        <v>55</v>
      </c>
      <c r="E23" s="11">
        <v>10550</v>
      </c>
      <c r="F23" s="11">
        <v>5000</v>
      </c>
      <c r="G23" s="12"/>
      <c r="H23" s="11">
        <f>Tabulka2[[#This Row],[Částka přidělená krajem 2016]]-Tabulka2[[#This Row],[z toho OON]]</f>
        <v>5000</v>
      </c>
      <c r="I23" s="11"/>
    </row>
    <row r="24" spans="1:9" ht="35.25" customHeight="1" x14ac:dyDescent="0.2">
      <c r="A24" s="16">
        <v>22</v>
      </c>
      <c r="B24" s="15" t="s">
        <v>97</v>
      </c>
      <c r="C24" s="15" t="s">
        <v>42</v>
      </c>
      <c r="D24" s="18" t="s">
        <v>58</v>
      </c>
      <c r="E24" s="14">
        <v>23000</v>
      </c>
      <c r="F24" s="14">
        <v>12000</v>
      </c>
      <c r="G24" s="15"/>
      <c r="H24" s="14">
        <f>Tabulka2[[#This Row],[Částka přidělená krajem 2016]]-Tabulka2[[#This Row],[z toho OON]]</f>
        <v>12000</v>
      </c>
      <c r="I24" s="14"/>
    </row>
    <row r="25" spans="1:9" ht="35.25" customHeight="1" x14ac:dyDescent="0.2">
      <c r="A25" s="16">
        <v>23</v>
      </c>
      <c r="B25" s="20" t="s">
        <v>62</v>
      </c>
      <c r="C25" s="20" t="s">
        <v>63</v>
      </c>
      <c r="D25" s="23" t="s">
        <v>64</v>
      </c>
      <c r="E25" s="21">
        <v>8900</v>
      </c>
      <c r="F25" s="21">
        <v>4500</v>
      </c>
      <c r="G25" s="20"/>
      <c r="H25" s="21">
        <f>Tabulka2[[#This Row],[Částka přidělená krajem 2016]]-Tabulka2[[#This Row],[z toho OON]]</f>
        <v>4500</v>
      </c>
      <c r="I25" s="21"/>
    </row>
    <row r="26" spans="1:9" ht="35.25" customHeight="1" x14ac:dyDescent="0.2">
      <c r="A26" s="16">
        <v>24</v>
      </c>
      <c r="B26" s="30" t="s">
        <v>59</v>
      </c>
      <c r="C26" s="30" t="s">
        <v>60</v>
      </c>
      <c r="D26" s="37" t="s">
        <v>61</v>
      </c>
      <c r="E26" s="32">
        <v>35000</v>
      </c>
      <c r="F26" s="31">
        <v>23000</v>
      </c>
      <c r="G26" s="30"/>
      <c r="H26" s="31">
        <f>Tabulka2[[#This Row],[Částka přidělená krajem 2016]]-Tabulka2[[#This Row],[z toho OON]]</f>
        <v>23000</v>
      </c>
      <c r="I26" s="31"/>
    </row>
    <row r="27" spans="1:9" ht="35.25" customHeight="1" x14ac:dyDescent="0.2">
      <c r="A27" s="16">
        <v>25</v>
      </c>
      <c r="B27" s="34" t="s">
        <v>99</v>
      </c>
      <c r="C27" s="34" t="s">
        <v>101</v>
      </c>
      <c r="D27" s="36" t="s">
        <v>100</v>
      </c>
      <c r="E27" s="35">
        <v>8700</v>
      </c>
      <c r="F27" s="35">
        <v>8000</v>
      </c>
      <c r="G27" s="34"/>
      <c r="H27" s="35">
        <f>Tabulka2[[#This Row],[Částka přidělená krajem 2016]]-Tabulka2[[#This Row],[z toho OON]]</f>
        <v>8000</v>
      </c>
      <c r="I27" s="35"/>
    </row>
    <row r="28" spans="1:9" ht="35.25" customHeight="1" x14ac:dyDescent="0.25">
      <c r="E28" s="33">
        <f>SUM(E3:E27)</f>
        <v>364760</v>
      </c>
      <c r="F28" s="29"/>
      <c r="H28" s="28">
        <f>SUM(H3:H27)</f>
        <v>221800</v>
      </c>
      <c r="I28" s="28">
        <f>SUM(Tabulka2[[#Data],[#Totals],[Sloupec1]])</f>
        <v>0</v>
      </c>
    </row>
  </sheetData>
  <pageMargins left="0.23622047244094491" right="0.23622047244094491" top="0.74803149606299213" bottom="0.74803149606299213" header="0.31496062992125984" footer="0.31496062992125984"/>
  <pageSetup paperSize="9" scale="73" fitToHeight="0" orientation="landscape" horizontalDpi="300" verticalDpi="300" r:id="rId1"/>
  <headerFooter scaleWithDoc="0">
    <oddHeader>&amp;C&amp;16Příloha č. 1 - Rozdělení prostředků na regionální soutěže příspěvkovým organizacím zřizovaným krajem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zoomScale="90" zoomScaleNormal="90" workbookViewId="0">
      <pane ySplit="2" topLeftCell="A3" activePane="bottomLeft" state="frozen"/>
      <selection activeCell="B7" sqref="B7"/>
      <selection pane="bottomLeft" activeCell="B1" sqref="B1"/>
    </sheetView>
  </sheetViews>
  <sheetFormatPr defaultRowHeight="35.25" customHeight="1" x14ac:dyDescent="0.2"/>
  <cols>
    <col min="1" max="1" width="9.140625" style="1"/>
    <col min="2" max="2" width="49.42578125" style="1" customWidth="1"/>
    <col min="3" max="3" width="55.85546875" style="1" customWidth="1"/>
    <col min="4" max="4" width="14.7109375" style="4" customWidth="1"/>
    <col min="5" max="5" width="14.42578125" style="1" customWidth="1"/>
    <col min="6" max="6" width="13.85546875" style="1" customWidth="1"/>
    <col min="7" max="7" width="11.7109375" style="1" customWidth="1"/>
    <col min="8" max="8" width="12" style="1" customWidth="1"/>
    <col min="9" max="9" width="14.5703125" style="1" customWidth="1"/>
    <col min="10" max="16384" width="9.140625" style="1"/>
  </cols>
  <sheetData>
    <row r="1" spans="1:9" ht="35.25" customHeight="1" thickBot="1" x14ac:dyDescent="0.3">
      <c r="B1" s="38"/>
      <c r="C1" s="28"/>
      <c r="D1" s="6" t="s">
        <v>11</v>
      </c>
      <c r="E1" s="7">
        <f>SUM(Tabulka22[[#Data],[#Totals],[Požadavek školy/šk.z.]])</f>
        <v>198620</v>
      </c>
      <c r="F1" s="7">
        <f>SUBTOTAL(9,Tabulka22[Částka přidělená krajem 2016])</f>
        <v>132900</v>
      </c>
      <c r="G1" s="7">
        <f>SUBTOTAL(9,Tabulka22[z toho OON])</f>
        <v>3400</v>
      </c>
      <c r="H1" s="7">
        <f>SUBTOTAL(9,Tabulka22[z toho ONIV])</f>
        <v>129500</v>
      </c>
      <c r="I1" s="7"/>
    </row>
    <row r="2" spans="1:9" s="2" customFormat="1" ht="35.25" customHeight="1" x14ac:dyDescent="0.2">
      <c r="A2" s="2" t="s">
        <v>1</v>
      </c>
      <c r="B2" s="2" t="s">
        <v>0</v>
      </c>
      <c r="C2" s="2" t="s">
        <v>2</v>
      </c>
      <c r="D2" s="3" t="s">
        <v>3</v>
      </c>
      <c r="E2" s="2" t="s">
        <v>4</v>
      </c>
      <c r="F2" s="2" t="s">
        <v>65</v>
      </c>
      <c r="G2" s="2" t="s">
        <v>5</v>
      </c>
      <c r="H2" s="2" t="s">
        <v>6</v>
      </c>
      <c r="I2" s="2" t="s">
        <v>102</v>
      </c>
    </row>
    <row r="3" spans="1:9" s="5" customFormat="1" ht="35.25" customHeight="1" x14ac:dyDescent="0.25">
      <c r="A3" s="16">
        <v>1</v>
      </c>
      <c r="B3" s="24" t="s">
        <v>7</v>
      </c>
      <c r="C3" s="24" t="s">
        <v>12</v>
      </c>
      <c r="D3" s="25">
        <v>42509</v>
      </c>
      <c r="E3" s="26">
        <v>6900</v>
      </c>
      <c r="F3" s="11">
        <v>5400</v>
      </c>
      <c r="G3" s="12"/>
      <c r="H3" s="11">
        <f>Tabulka22[[#This Row],[Částka přidělená krajem 2016]]-Tabulka22[[#This Row],[z toho OON]]</f>
        <v>5400</v>
      </c>
      <c r="I3" s="11"/>
    </row>
    <row r="4" spans="1:9" s="5" customFormat="1" ht="35.25" customHeight="1" x14ac:dyDescent="0.25">
      <c r="A4" s="16">
        <v>2</v>
      </c>
      <c r="B4" s="8" t="s">
        <v>66</v>
      </c>
      <c r="C4" s="8" t="s">
        <v>13</v>
      </c>
      <c r="D4" s="13" t="s">
        <v>43</v>
      </c>
      <c r="E4" s="10">
        <v>50000</v>
      </c>
      <c r="F4" s="14">
        <v>25000</v>
      </c>
      <c r="G4" s="15"/>
      <c r="H4" s="14">
        <f>Tabulka22[[#This Row],[Částka přidělená krajem 2016]]-Tabulka22[[#This Row],[z toho OON]]</f>
        <v>25000</v>
      </c>
      <c r="I4" s="14"/>
    </row>
    <row r="5" spans="1:9" ht="35.25" customHeight="1" x14ac:dyDescent="0.2">
      <c r="A5" s="16">
        <v>3</v>
      </c>
      <c r="B5" s="8" t="s">
        <v>47</v>
      </c>
      <c r="C5" s="8" t="s">
        <v>95</v>
      </c>
      <c r="D5" s="13" t="s">
        <v>45</v>
      </c>
      <c r="E5" s="10">
        <v>14000</v>
      </c>
      <c r="F5" s="14">
        <v>12000</v>
      </c>
      <c r="G5" s="15"/>
      <c r="H5" s="14">
        <f>Tabulka22[[#This Row],[Částka přidělená krajem 2016]]-Tabulka22[[#This Row],[z toho OON]]</f>
        <v>12000</v>
      </c>
      <c r="I5" s="14"/>
    </row>
    <row r="6" spans="1:9" ht="35.25" customHeight="1" x14ac:dyDescent="0.2">
      <c r="A6" s="16">
        <v>4</v>
      </c>
      <c r="B6" s="8" t="s">
        <v>18</v>
      </c>
      <c r="C6" s="8" t="s">
        <v>95</v>
      </c>
      <c r="D6" s="17" t="s">
        <v>48</v>
      </c>
      <c r="E6" s="10">
        <v>39800</v>
      </c>
      <c r="F6" s="11">
        <v>35500</v>
      </c>
      <c r="G6" s="11">
        <v>1700</v>
      </c>
      <c r="H6" s="11">
        <f>Tabulka22[[#This Row],[Částka přidělená krajem 2016]]-Tabulka22[[#This Row],[z toho OON]]</f>
        <v>33800</v>
      </c>
      <c r="I6" s="11"/>
    </row>
    <row r="7" spans="1:9" ht="35.25" customHeight="1" x14ac:dyDescent="0.2">
      <c r="A7" s="16">
        <v>5</v>
      </c>
      <c r="B7" s="8" t="s">
        <v>19</v>
      </c>
      <c r="C7" s="8" t="s">
        <v>95</v>
      </c>
      <c r="D7" s="13" t="s">
        <v>48</v>
      </c>
      <c r="E7" s="10">
        <v>13500</v>
      </c>
      <c r="F7" s="11">
        <v>7700</v>
      </c>
      <c r="G7" s="11">
        <v>1700</v>
      </c>
      <c r="H7" s="11">
        <f>Tabulka22[[#This Row],[Částka přidělená krajem 2016]]-Tabulka22[[#This Row],[z toho OON]]</f>
        <v>6000</v>
      </c>
      <c r="I7" s="11"/>
    </row>
    <row r="8" spans="1:9" ht="35.25" customHeight="1" x14ac:dyDescent="0.2">
      <c r="A8" s="16">
        <v>6</v>
      </c>
      <c r="B8" s="15" t="s">
        <v>96</v>
      </c>
      <c r="C8" s="15" t="s">
        <v>25</v>
      </c>
      <c r="D8" s="18" t="s">
        <v>91</v>
      </c>
      <c r="E8" s="11">
        <v>14500</v>
      </c>
      <c r="F8" s="11">
        <v>14500</v>
      </c>
      <c r="G8" s="12"/>
      <c r="H8" s="11">
        <f>Tabulka22[[#This Row],[Částka přidělená krajem 2016]]-Tabulka22[[#This Row],[z toho OON]]</f>
        <v>14500</v>
      </c>
      <c r="I8" s="11"/>
    </row>
    <row r="9" spans="1:9" ht="35.25" customHeight="1" x14ac:dyDescent="0.2">
      <c r="A9" s="16">
        <v>7</v>
      </c>
      <c r="B9" s="19" t="s">
        <v>33</v>
      </c>
      <c r="C9" s="15" t="s">
        <v>34</v>
      </c>
      <c r="D9" s="18" t="s">
        <v>80</v>
      </c>
      <c r="E9" s="11">
        <v>5500</v>
      </c>
      <c r="F9" s="11">
        <v>3500</v>
      </c>
      <c r="G9" s="12"/>
      <c r="H9" s="11">
        <f>Tabulka22[[#This Row],[Částka přidělená krajem 2016]]-Tabulka22[[#This Row],[z toho OON]]</f>
        <v>3500</v>
      </c>
      <c r="I9" s="11"/>
    </row>
    <row r="10" spans="1:9" ht="35.25" customHeight="1" x14ac:dyDescent="0.2">
      <c r="A10" s="16">
        <v>8</v>
      </c>
      <c r="B10" s="19" t="s">
        <v>52</v>
      </c>
      <c r="C10" s="15" t="s">
        <v>53</v>
      </c>
      <c r="D10" s="18" t="s">
        <v>83</v>
      </c>
      <c r="E10" s="14">
        <v>8160</v>
      </c>
      <c r="F10" s="14">
        <v>1800</v>
      </c>
      <c r="G10" s="15"/>
      <c r="H10" s="14">
        <f>Tabulka22[[#This Row],[Částka přidělená krajem 2016]]-Tabulka22[[#This Row],[z toho OON]]</f>
        <v>1800</v>
      </c>
      <c r="I10" s="14"/>
    </row>
    <row r="11" spans="1:9" ht="35.25" customHeight="1" x14ac:dyDescent="0.2">
      <c r="A11" s="27">
        <v>9</v>
      </c>
      <c r="B11" s="20" t="s">
        <v>87</v>
      </c>
      <c r="C11" s="20" t="s">
        <v>38</v>
      </c>
      <c r="D11" s="18" t="s">
        <v>89</v>
      </c>
      <c r="E11" s="21">
        <v>8000</v>
      </c>
      <c r="F11" s="21">
        <v>6000</v>
      </c>
      <c r="G11" s="20"/>
      <c r="H11" s="21">
        <f>Tabulka22[[#This Row],[Částka přidělená krajem 2016]]-Tabulka22[[#This Row],[z toho OON]]</f>
        <v>6000</v>
      </c>
      <c r="I11" s="21"/>
    </row>
    <row r="12" spans="1:9" ht="35.25" customHeight="1" x14ac:dyDescent="0.2">
      <c r="A12" s="27">
        <v>10</v>
      </c>
      <c r="B12" s="15" t="s">
        <v>94</v>
      </c>
      <c r="C12" s="15" t="s">
        <v>38</v>
      </c>
      <c r="D12" s="18" t="s">
        <v>88</v>
      </c>
      <c r="E12" s="21">
        <v>15400</v>
      </c>
      <c r="F12" s="21">
        <v>9900</v>
      </c>
      <c r="G12" s="20"/>
      <c r="H12" s="21">
        <f>Tabulka22[[#This Row],[Částka přidělená krajem 2016]]-Tabulka22[[#This Row],[z toho OON]]</f>
        <v>9900</v>
      </c>
      <c r="I12" s="21"/>
    </row>
    <row r="13" spans="1:9" ht="35.25" customHeight="1" x14ac:dyDescent="0.2">
      <c r="A13" s="27">
        <v>11</v>
      </c>
      <c r="B13" s="15" t="s">
        <v>39</v>
      </c>
      <c r="C13" s="20" t="s">
        <v>53</v>
      </c>
      <c r="D13" s="18" t="s">
        <v>56</v>
      </c>
      <c r="E13" s="21">
        <v>9960</v>
      </c>
      <c r="F13" s="21">
        <v>3600</v>
      </c>
      <c r="G13" s="20"/>
      <c r="H13" s="21">
        <f>Tabulka22[[#This Row],[Částka přidělená krajem 2016]]-Tabulka22[[#This Row],[z toho OON]]</f>
        <v>3600</v>
      </c>
      <c r="I13" s="21"/>
    </row>
    <row r="14" spans="1:9" ht="35.25" customHeight="1" x14ac:dyDescent="0.2">
      <c r="A14" s="27">
        <v>12</v>
      </c>
      <c r="B14" s="20" t="s">
        <v>57</v>
      </c>
      <c r="C14" s="20" t="s">
        <v>40</v>
      </c>
      <c r="D14" s="22" t="s">
        <v>90</v>
      </c>
      <c r="E14" s="21">
        <v>5300</v>
      </c>
      <c r="F14" s="21">
        <v>2300</v>
      </c>
      <c r="G14" s="20"/>
      <c r="H14" s="21">
        <f>Tabulka22[[#This Row],[Částka přidělená krajem 2016]]-Tabulka22[[#This Row],[z toho OON]]</f>
        <v>2300</v>
      </c>
      <c r="I14" s="21"/>
    </row>
    <row r="15" spans="1:9" ht="35.25" customHeight="1" x14ac:dyDescent="0.2">
      <c r="A15" s="16">
        <v>13</v>
      </c>
      <c r="B15" s="15" t="s">
        <v>41</v>
      </c>
      <c r="C15" s="15" t="s">
        <v>24</v>
      </c>
      <c r="D15" s="18" t="s">
        <v>93</v>
      </c>
      <c r="E15" s="14">
        <v>7600</v>
      </c>
      <c r="F15" s="11">
        <v>5700</v>
      </c>
      <c r="G15" s="12"/>
      <c r="H15" s="11">
        <f>Tabulka22[[#This Row],[Částka přidělená krajem 2016]]-Tabulka22[[#This Row],[z toho OON]]</f>
        <v>5700</v>
      </c>
      <c r="I15" s="11"/>
    </row>
    <row r="16" spans="1:9" ht="35.25" customHeight="1" x14ac:dyDescent="0.25">
      <c r="E16" s="33">
        <f>SUM(E3:E15)</f>
        <v>198620</v>
      </c>
      <c r="F16" s="29"/>
      <c r="H16" s="28">
        <f>SUM(H3:H15)</f>
        <v>129500</v>
      </c>
      <c r="I16" s="28">
        <f>SUM(Tabulka22[[#Data],[#Totals],[Sloupec1]])</f>
        <v>0</v>
      </c>
    </row>
  </sheetData>
  <pageMargins left="0.23622047244094491" right="0.23622047244094491" top="0.74803149606299213" bottom="0.74803149606299213" header="0.31496062992125984" footer="0.31496062992125984"/>
  <pageSetup paperSize="9" scale="73" fitToHeight="0" orientation="landscape" horizontalDpi="300" verticalDpi="300" r:id="rId1"/>
  <headerFooter scaleWithDoc="0">
    <oddHeader>&amp;C&amp;16Příloha č. 2 - Rozdělení prostředků na regionální soutěže organizátorům, kteří jsou zřízeni ostatními zřizovateli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kraj</vt:lpstr>
      <vt:lpstr>jiní zřizovatelé</vt:lpstr>
      <vt:lpstr>'jiní zřizovatelé'!Názvy_tisku</vt:lpstr>
      <vt:lpstr>kraj!Názvy_tisku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2016-01-27T13:37:35Z</dcterms:modified>
</cp:coreProperties>
</file>