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SM-ekonom\krajské\rok 2024\Rady Zastupitelstva 2024\Rada 1216\"/>
    </mc:Choice>
  </mc:AlternateContent>
  <xr:revisionPtr revIDLastSave="0" documentId="13_ncr:81_{09E774E6-09CA-4046-920F-D839F661B07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abulka 6a" sheetId="1" r:id="rId1"/>
    <sheet name="rekapitulace 6b" sheetId="2" r:id="rId2"/>
    <sheet name="List3" sheetId="3" r:id="rId3"/>
  </sheets>
  <definedNames>
    <definedName name="_xlnm._FilterDatabase" localSheetId="0" hidden="1">'tabulka 6a'!$A$5:$AE$77</definedName>
    <definedName name="_xlnm.Print_Titles" localSheetId="0">'tabulka 6a'!$A:$D,'tabulka 6a'!$1:$5</definedName>
    <definedName name="_xlnm.Print_Area" localSheetId="0">'tabulka 6a'!$E$6:$AC$79</definedName>
    <definedName name="Z_15764750_8AF9_45DF_9450_B30F8151D6AB_.wvu.Cols" localSheetId="0" hidden="1">'tabulka 6a'!$C:$C</definedName>
    <definedName name="Z_15764750_8AF9_45DF_9450_B30F8151D6AB_.wvu.FilterData" localSheetId="0" hidden="1">'tabulka 6a'!$A$5:$AC$77</definedName>
    <definedName name="Z_15764750_8AF9_45DF_9450_B30F8151D6AB_.wvu.PrintArea" localSheetId="0" hidden="1">'tabulka 6a'!$E$6:$AC$79</definedName>
    <definedName name="Z_15764750_8AF9_45DF_9450_B30F8151D6AB_.wvu.PrintTitles" localSheetId="0" hidden="1">'tabulka 6a'!$A:$D,'tabulka 6a'!$1:$5</definedName>
    <definedName name="Z_1B36C436_7749_4D5A_85CF_465B4D5884E4_.wvu.FilterData" localSheetId="0" hidden="1">'tabulka 6a'!$A$5:$AC$77</definedName>
    <definedName name="Z_1CE61FA3_EBE7_4A29_B370_8D18951A1C1D_.wvu.FilterData" localSheetId="0" hidden="1">'tabulka 6a'!$A$5:$AC$77</definedName>
    <definedName name="Z_1DB03DC3_DD52_49CD_8072_4B719410EDF4_.wvu.PrintTitles" localSheetId="0" hidden="1">'tabulka 6a'!$A:$D,'tabulka 6a'!$1:$5</definedName>
    <definedName name="Z_24DDFE16_0A44_445E_B3CD_69FC7686A5EA_.wvu.FilterData" localSheetId="0" hidden="1">'tabulka 6a'!$A$5:$AC$77</definedName>
    <definedName name="Z_3711CB97_B5D6_4ED8_A9AA_7656DE13F82B_.wvu.FilterData" localSheetId="0" hidden="1">'tabulka 6a'!$A$5:$AC$77</definedName>
    <definedName name="Z_559A99CC_AB3F_4E64_AFDC_D58CD1B9EC4F_.wvu.FilterData" localSheetId="0" hidden="1">'tabulka 6a'!$A$5:$AC$77</definedName>
    <definedName name="Z_59F668C0_FA6D_4C7A_A68B_AC3180A7BB03_.wvu.FilterData" localSheetId="0" hidden="1">'tabulka 6a'!$A$5:$AC$77</definedName>
    <definedName name="Z_5DDD0D1C_B93A_41C4_AA5B_A114FB693CCB_.wvu.FilterData" localSheetId="0" hidden="1">'tabulka 6a'!$A$5:$AC$77</definedName>
    <definedName name="Z_6213B0EE_B918_41E9_BA26_A4B7B6AA4923_.wvu.FilterData" localSheetId="0" hidden="1">'tabulka 6a'!$A$5:$AC$77</definedName>
    <definedName name="Z_6446DDEA_92FE_416B_AEE5_95BEA25DB15B_.wvu.FilterData" localSheetId="0" hidden="1">'tabulka 6a'!#REF!</definedName>
    <definedName name="Z_70784625_D6AA_4827_8FB2_93D97FE1DFCE_.wvu.FilterData" localSheetId="0" hidden="1">'tabulka 6a'!$A$5:$AC$77</definedName>
    <definedName name="Z_70784625_D6AA_4827_8FB2_93D97FE1DFCE_.wvu.PrintArea" localSheetId="0" hidden="1">'tabulka 6a'!$E$6:$AC$79</definedName>
    <definedName name="Z_70784625_D6AA_4827_8FB2_93D97FE1DFCE_.wvu.PrintTitles" localSheetId="0" hidden="1">'tabulka 6a'!$A:$D,'tabulka 6a'!$1:$5</definedName>
    <definedName name="Z_70B75830_1D2B_4A2A_91AE_BD4A0E44DF19_.wvu.FilterData" localSheetId="0" hidden="1">'tabulka 6a'!$A$5:$AC$77</definedName>
    <definedName name="Z_735C8EF5_6C55_467C_96C0_A7D4130CBCF4_.wvu.FilterData" localSheetId="0" hidden="1">'tabulka 6a'!$A$5:$AC$77</definedName>
    <definedName name="Z_785058E2_7C2A_4ADC_8A05_7DDA1683F6B3_.wvu.FilterData" localSheetId="0" hidden="1">'tabulka 6a'!$A$5:$AC$77</definedName>
    <definedName name="Z_7CC1FA3A_895C_48F2_A941_ABE1E0AA99FD_.wvu.PrintTitles" localSheetId="0" hidden="1">'tabulka 6a'!$A:$D,'tabulka 6a'!$1:$5</definedName>
    <definedName name="Z_814C2ED3_5018_423D_AA51_9DF08E04CE57_.wvu.FilterData" localSheetId="0" hidden="1">'tabulka 6a'!$A$5:$AC$77</definedName>
    <definedName name="Z_84012540_09F1_481F_8A6A_8680991A5EBE_.wvu.FilterData" localSheetId="0" hidden="1">'tabulka 6a'!$A$5:$AC$77</definedName>
    <definedName name="Z_894DB671_8301_4226_9D2A_3CC204FB7FF0_.wvu.FilterData" localSheetId="0" hidden="1">'tabulka 6a'!$A$5:$AC$77</definedName>
    <definedName name="Z_985903A9_9AC0_4EEF_B3E6_551C22113BEE_.wvu.FilterData" localSheetId="0" hidden="1">'tabulka 6a'!$A$5:$AC$77</definedName>
    <definedName name="Z_985903A9_9AC0_4EEF_B3E6_551C22113BEE_.wvu.PrintTitles" localSheetId="0" hidden="1">'tabulka 6a'!$A:$D,'tabulka 6a'!$1:$5</definedName>
    <definedName name="Z_A072A707_C2DC_4A4E_8387_7716F3F341F4_.wvu.FilterData" localSheetId="0" hidden="1">'tabulka 6a'!$A$5:$AC$77</definedName>
    <definedName name="Z_A7C11E3C_957F_4900_AA21_8D142FD1A4E1_.wvu.FilterData" localSheetId="0" hidden="1">'tabulka 6a'!$A$5:$AC$77</definedName>
    <definedName name="Z_ACB0CF54_59A6_40F0_ACFB_19E40FA9D8EC_.wvu.FilterData" localSheetId="0" hidden="1">'tabulka 6a'!$A$5:$AC$77</definedName>
    <definedName name="Z_B5644001_46E8_4A6D_8484_E9B7B1F663C6_.wvu.FilterData" localSheetId="0" hidden="1">'tabulka 6a'!$A$5:$AC$77</definedName>
    <definedName name="Z_B5644001_46E8_4A6D_8484_E9B7B1F663C6_.wvu.PrintArea" localSheetId="0" hidden="1">'tabulka 6a'!$E$6:$AC$83</definedName>
    <definedName name="Z_B5644001_46E8_4A6D_8484_E9B7B1F663C6_.wvu.PrintTitles" localSheetId="0" hidden="1">'tabulka 6a'!$A:$D,'tabulka 6a'!$1:$5</definedName>
    <definedName name="Z_B56BB743_ACD1_4F1C_A4EC_86D4E390A4F0_.wvu.FilterData" localSheetId="0" hidden="1">'tabulka 6a'!$A$5:$AC$77</definedName>
    <definedName name="Z_B56BB743_ACD1_4F1C_A4EC_86D4E390A4F0_.wvu.PrintArea" localSheetId="0" hidden="1">'tabulka 6a'!$E$6:$AC$83</definedName>
    <definedName name="Z_B56BB743_ACD1_4F1C_A4EC_86D4E390A4F0_.wvu.PrintTitles" localSheetId="0" hidden="1">'tabulka 6a'!$A:$D,'tabulka 6a'!$1:$5</definedName>
    <definedName name="Z_B8259274_6241_4C68_B51C_6C89D0871D69_.wvu.FilterData" localSheetId="0" hidden="1">'tabulka 6a'!$A$5:$AC$77</definedName>
    <definedName name="Z_BBB16494_D12E_4DB7_A0CC_8D364B8AC92C_.wvu.FilterData" localSheetId="0" hidden="1">'tabulka 6a'!$A$5:$AC$77</definedName>
    <definedName name="Z_BD206193_A9CB_4FB5_800C_FE0571FD5AED_.wvu.FilterData" localSheetId="0" hidden="1">'tabulka 6a'!$A$5:$AC$77</definedName>
    <definedName name="Z_BD206193_A9CB_4FB5_800C_FE0571FD5AED_.wvu.PrintTitles" localSheetId="0" hidden="1">'tabulka 6a'!$A:$D,'tabulka 6a'!$1:$5</definedName>
    <definedName name="Z_BD2ABD2E_5B85_4A66_8C4D_5AC8420C2B3B_.wvu.FilterData" localSheetId="0" hidden="1">'tabulka 6a'!$A$5:$AC$77</definedName>
    <definedName name="Z_BD2ABD2E_5B85_4A66_8C4D_5AC8420C2B3B_.wvu.PrintArea" localSheetId="0" hidden="1">'tabulka 6a'!$E$6:$AC$83</definedName>
    <definedName name="Z_BD2ABD2E_5B85_4A66_8C4D_5AC8420C2B3B_.wvu.PrintTitles" localSheetId="0" hidden="1">'tabulka 6a'!$A:$D,'tabulka 6a'!$1:$5</definedName>
    <definedName name="Z_BD5456A6_45E9_42B7_B375_15E458E94A45_.wvu.FilterData" localSheetId="0" hidden="1">'tabulka 6a'!$A$5:$AC$77</definedName>
    <definedName name="Z_BD5456A6_45E9_42B7_B375_15E458E94A45_.wvu.PrintArea" localSheetId="0" hidden="1">'tabulka 6a'!$E$6:$AC$79</definedName>
    <definedName name="Z_BD5456A6_45E9_42B7_B375_15E458E94A45_.wvu.PrintTitles" localSheetId="0" hidden="1">'tabulka 6a'!$A:$D,'tabulka 6a'!$1:$5</definedName>
    <definedName name="Z_C01FF8DB_979A_4563_96BF_3D7D77CD9917_.wvu.FilterData" localSheetId="0" hidden="1">'tabulka 6a'!$A$5:$AC$77</definedName>
    <definedName name="Z_C5553868_B1BC_42AA_B251_130824B1493F_.wvu.FilterData" localSheetId="0" hidden="1">'tabulka 6a'!$A$5:$AC$77</definedName>
    <definedName name="Z_C5553868_B1BC_42AA_B251_130824B1493F_.wvu.PrintTitles" localSheetId="0" hidden="1">'tabulka 6a'!$A:$D,'tabulka 6a'!$1:$5</definedName>
    <definedName name="Z_E2BAD781_B908_4E25_8A16_863F13627893_.wvu.FilterData" localSheetId="0" hidden="1">'tabulka 6a'!#REF!</definedName>
    <definedName name="Z_E469200E_E45B_48BF_9EDA_B3574152690B_.wvu.FilterData" localSheetId="0" hidden="1">'tabulka 6a'!$A$5:$AC$77</definedName>
    <definedName name="Z_E469200E_E45B_48BF_9EDA_B3574152690B_.wvu.PrintArea" localSheetId="0" hidden="1">'tabulka 6a'!$E$6:$AC$83</definedName>
    <definedName name="Z_E469200E_E45B_48BF_9EDA_B3574152690B_.wvu.PrintTitles" localSheetId="0" hidden="1">'tabulka 6a'!$A:$D,'tabulka 6a'!$1:$5</definedName>
    <definedName name="Z_E9C4D2C7_6DAD_4C29_B272_493347D19360_.wvu.FilterData" localSheetId="0" hidden="1">'tabulka 6a'!$A$5:$AC$77</definedName>
    <definedName name="Z_ECA95C7A_EFD8_4EC4_85A2_34F63C8C25EF_.wvu.Cols" localSheetId="0" hidden="1">'tabulka 6a'!$C:$C,'tabulka 6a'!$L:$L</definedName>
    <definedName name="Z_ECA95C7A_EFD8_4EC4_85A2_34F63C8C25EF_.wvu.FilterData" localSheetId="0" hidden="1">'tabulka 6a'!$A$5:$AE$77</definedName>
    <definedName name="Z_ECA95C7A_EFD8_4EC4_85A2_34F63C8C25EF_.wvu.PrintArea" localSheetId="0" hidden="1">'tabulka 6a'!$E$6:$AC$79</definedName>
    <definedName name="Z_ECA95C7A_EFD8_4EC4_85A2_34F63C8C25EF_.wvu.PrintTitles" localSheetId="0" hidden="1">'tabulka 6a'!$A:$D,'tabulka 6a'!$1:$5</definedName>
    <definedName name="Z_EED36F6C_4B23_4EC3_A792_F512A3A0A1BF_.wvu.FilterData" localSheetId="0" hidden="1">'tabulka 6a'!$A$5:$AC$77</definedName>
    <definedName name="Z_F16D7810_E640_4938_87BE_94D88F15A757_.wvu.FilterData" localSheetId="0" hidden="1">'tabulka 6a'!$A$5:$AC$77</definedName>
    <definedName name="Z_F34D93BB_303C_41D4_86BF_175561CF63A4_.wvu.FilterData" localSheetId="0" hidden="1">'tabulka 6a'!$A$5:$AC$77</definedName>
    <definedName name="Z_F34D93BB_303C_41D4_86BF_175561CF63A4_.wvu.PrintArea" localSheetId="0" hidden="1">'tabulka 6a'!$E$6:$AC$83</definedName>
    <definedName name="Z_F34D93BB_303C_41D4_86BF_175561CF63A4_.wvu.PrintTitles" localSheetId="0" hidden="1">'tabulka 6a'!$A:$D,'tabulka 6a'!$1:$5</definedName>
    <definedName name="Z_F5B00F23_DA0B_42B9_AD97_CFC591C28BB9_.wvu.FilterData" localSheetId="0" hidden="1">'tabulka 6a'!$A$5:$AC$77</definedName>
    <definedName name="Z_F92311DB_0154_4A3E_91D0_B76A8C2D3680_.wvu.FilterData" localSheetId="0" hidden="1">'tabulka 6a'!$A$5:$AC$77</definedName>
    <definedName name="Z_F9CC7C0A_8455_4B23_89B8_6EAC226AC099_.wvu.FilterData" localSheetId="0" hidden="1">'tabulka 6a'!$A$5:$AC$77</definedName>
    <definedName name="Z_F9CC7C0A_8455_4B23_89B8_6EAC226AC099_.wvu.PrintTitles" localSheetId="0" hidden="1">'tabulka 6a'!$A:$D,'tabulka 6a'!$1:$5</definedName>
    <definedName name="Z_FBEA936F_CB37_4262_9B45_0ACA2F799870_.wvu.FilterData" localSheetId="0" hidden="1">'tabulka 6a'!$A$5:$AC$77</definedName>
    <definedName name="Z_FDFAE0C3_4291_4287_A13C_B1F36B29DBF0_.wvu.FilterData" localSheetId="0" hidden="1">'tabulka 6a'!$A$5:$AC$77</definedName>
    <definedName name="Z_FF8EF754_D27D_47C8_B959_B99C0443677D_.wvu.FilterData" localSheetId="0" hidden="1">'tabulka 6a'!$A$5:$AC$77</definedName>
  </definedNames>
  <calcPr calcId="191029"/>
  <customWorkbookViews>
    <customWorkbookView name="Jarkovský Václav Ing. – osobní zobrazení" guid="{ECA95C7A-EFD8-4EC4-85A2-34F63C8C25EF}" mergeInterval="0" personalView="1" maximized="1" xWindow="-8" yWindow="-8" windowWidth="1936" windowHeight="1056" activeSheetId="1"/>
    <customWorkbookView name="Kopřivová Alena – osobní zobrazení" guid="{15764750-8AF9-45DF-9450-B30F8151D6AB}" mergeInterval="0" personalView="1" maximized="1" xWindow="-9" yWindow="-9" windowWidth="1938" windowHeight="1048" activeSheetId="1"/>
    <customWorkbookView name="Dědková Radka Ing. – osobní zobrazení" guid="{70784625-D6AA-4827-8FB2-93D97FE1DFCE}" mergeInterval="0" personalView="1" maximized="1" xWindow="-11" yWindow="-11" windowWidth="1942" windowHeight="1042" activeSheetId="1"/>
    <customWorkbookView name="tatka – osobní zobrazení" guid="{B5644001-46E8-4A6D-8484-E9B7B1F663C6}" mergeInterval="0" personalView="1" xWindow="1" windowWidth="1072" windowHeight="1390" activeSheetId="1"/>
    <customWorkbookView name="213 – osobní zobrazení" guid="{BD206193-A9CB-4FB5-800C-FE0571FD5AED}" mergeInterval="0" personalView="1" maximized="1" xWindow="-8" yWindow="-8" windowWidth="1936" windowHeight="1056" activeSheetId="1"/>
    <customWorkbookView name="395 - vlastní zobrazení" guid="{1DB03DC3-DD52-49CD-8072-4B719410EDF4}" mergeInterval="0" personalView="1" maximized="1" xWindow="1" yWindow="1" windowWidth="1916" windowHeight="755" activeSheetId="1"/>
    <customWorkbookView name="Jan Vaníček - vlastní zobrazení" guid="{7CC1FA3A-895C-48F2-A941-ABE1E0AA99FD}" mergeInterval="0" personalView="1" xWindow="9" yWindow="31" windowWidth="1264" windowHeight="803" activeSheetId="1"/>
    <customWorkbookView name="Dana Třísková – osobní zobrazení" guid="{C5553868-B1BC-42AA-B251-130824B1493F}" mergeInterval="0" personalView="1" maximized="1" xWindow="-9" yWindow="-9" windowWidth="1791" windowHeight="1098" activeSheetId="1"/>
    <customWorkbookView name="Václav Jarkovský - vlastní zobrazení" guid="{F9CC7C0A-8455-4B23-89B8-6EAC226AC099}" mergeInterval="0" personalView="1" maximized="1" xWindow="1" yWindow="1" windowWidth="1276" windowHeight="794" activeSheetId="1"/>
    <customWorkbookView name="Jan Vaníček – osobní zobrazení" guid="{985903A9-9AC0-4EEF-B3E6-551C22113BEE}" mergeInterval="0" personalView="1" maximized="1" xWindow="-8" yWindow="-8" windowWidth="1936" windowHeight="1056" activeSheetId="1"/>
    <customWorkbookView name="340 – osobní zobrazení" guid="{E469200E-E45B-48BF-9EDA-B3574152690B}" mergeInterval="0" personalView="1" maximized="1" xWindow="-8" yWindow="-8" windowWidth="1616" windowHeight="876" activeSheetId="1"/>
    <customWorkbookView name="395 – osobní zobrazení" guid="{F34D93BB-303C-41D4-86BF-175561CF63A4}" mergeInterval="0" personalView="1" xWindow="129" yWindow="11" windowWidth="1791" windowHeight="1021" activeSheetId="1"/>
    <customWorkbookView name="Bonhard Jiří Ing. – osobní zobrazení" guid="{BD2ABD2E-5B85-4A66-8C4D-5AC8420C2B3B}" mergeInterval="0" personalView="1" maximized="1" xWindow="-8" yWindow="-8" windowWidth="1936" windowHeight="1056" activeSheetId="1"/>
    <customWorkbookView name="Beskydová Sabina Ing. – osobní zobrazení" guid="{BD5456A6-45E9-42B7-B375-15E458E94A45}" mergeInterval="0" personalView="1" maximized="1" xWindow="-8" yWindow="-8" windowWidth="1936" windowHeight="1056" activeSheetId="1"/>
    <customWorkbookView name="Steklíková Dagmar – osobní zobrazení" guid="{B56BB743-ACD1-4F1C-A4EC-86D4E390A4F0}" mergeInterval="0" personalView="1" maximized="1" xWindow="-9" yWindow="-9" windowWidth="1938" windowHeight="104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0" i="1" l="1"/>
  <c r="O67" i="1"/>
  <c r="Q67" i="1" s="1"/>
  <c r="K9" i="1"/>
  <c r="O77" i="1"/>
  <c r="Q77" i="1" s="1"/>
  <c r="O76" i="1"/>
  <c r="Q76" i="1" s="1"/>
  <c r="O75" i="1"/>
  <c r="Q75" i="1" s="1"/>
  <c r="O74" i="1"/>
  <c r="Q74" i="1" s="1"/>
  <c r="O73" i="1"/>
  <c r="AA73" i="1" s="1"/>
  <c r="O72" i="1"/>
  <c r="Q72" i="1" s="1"/>
  <c r="O71" i="1"/>
  <c r="Q71" i="1" s="1"/>
  <c r="O70" i="1"/>
  <c r="Q70" i="1" s="1"/>
  <c r="O69" i="1"/>
  <c r="AA69" i="1" s="1"/>
  <c r="O68" i="1"/>
  <c r="Q68" i="1" s="1"/>
  <c r="O66" i="1"/>
  <c r="Q66" i="1" s="1"/>
  <c r="O65" i="1"/>
  <c r="Q65" i="1" s="1"/>
  <c r="O64" i="1"/>
  <c r="Q64" i="1" s="1"/>
  <c r="O63" i="1"/>
  <c r="Q63" i="1" s="1"/>
  <c r="O62" i="1"/>
  <c r="Q62" i="1" s="1"/>
  <c r="O61" i="1"/>
  <c r="AA61" i="1" s="1"/>
  <c r="O60" i="1"/>
  <c r="Q60" i="1" s="1"/>
  <c r="O59" i="1"/>
  <c r="Q59" i="1" s="1"/>
  <c r="O58" i="1"/>
  <c r="Q58" i="1" s="1"/>
  <c r="O57" i="1"/>
  <c r="AA57" i="1" s="1"/>
  <c r="O56" i="1"/>
  <c r="Q56" i="1" s="1"/>
  <c r="O55" i="1"/>
  <c r="Q55" i="1" s="1"/>
  <c r="O54" i="1"/>
  <c r="Q54" i="1" s="1"/>
  <c r="O53" i="1"/>
  <c r="Q53" i="1" s="1"/>
  <c r="O52" i="1"/>
  <c r="Q52" i="1" s="1"/>
  <c r="O51" i="1"/>
  <c r="Q51" i="1" s="1"/>
  <c r="O50" i="1"/>
  <c r="Q50" i="1" s="1"/>
  <c r="O49" i="1"/>
  <c r="Q49" i="1" s="1"/>
  <c r="O48" i="1"/>
  <c r="Q48" i="1" s="1"/>
  <c r="O47" i="1"/>
  <c r="Q47" i="1" s="1"/>
  <c r="O46" i="1"/>
  <c r="Q46" i="1" s="1"/>
  <c r="O45" i="1"/>
  <c r="AA45" i="1" s="1"/>
  <c r="O44" i="1"/>
  <c r="R44" i="1" s="1"/>
  <c r="O43" i="1"/>
  <c r="Q43" i="1" s="1"/>
  <c r="O42" i="1"/>
  <c r="Q42" i="1" s="1"/>
  <c r="O41" i="1"/>
  <c r="AA41" i="1" s="1"/>
  <c r="O40" i="1"/>
  <c r="Q40" i="1" s="1"/>
  <c r="O39" i="1"/>
  <c r="Q39" i="1" s="1"/>
  <c r="O38" i="1"/>
  <c r="Q38" i="1" s="1"/>
  <c r="O37" i="1"/>
  <c r="AA37" i="1" s="1"/>
  <c r="O36" i="1"/>
  <c r="AA36" i="1" s="1"/>
  <c r="O35" i="1"/>
  <c r="Q35" i="1" s="1"/>
  <c r="O34" i="1"/>
  <c r="Q34" i="1" s="1"/>
  <c r="O33" i="1"/>
  <c r="AA33" i="1" s="1"/>
  <c r="O32" i="1"/>
  <c r="AA32" i="1" s="1"/>
  <c r="O31" i="1"/>
  <c r="Q31" i="1" s="1"/>
  <c r="O30" i="1"/>
  <c r="Q30" i="1" s="1"/>
  <c r="O29" i="1"/>
  <c r="AA29" i="1" s="1"/>
  <c r="O28" i="1"/>
  <c r="Q28" i="1" s="1"/>
  <c r="O27" i="1"/>
  <c r="Q27" i="1" s="1"/>
  <c r="O26" i="1"/>
  <c r="AA26" i="1" s="1"/>
  <c r="O25" i="1"/>
  <c r="R25" i="1" s="1"/>
  <c r="O24" i="1"/>
  <c r="Q24" i="1" s="1"/>
  <c r="O23" i="1"/>
  <c r="Q23" i="1" s="1"/>
  <c r="O22" i="1"/>
  <c r="AA22" i="1" s="1"/>
  <c r="O21" i="1"/>
  <c r="Q21" i="1" s="1"/>
  <c r="O19" i="1"/>
  <c r="Q19" i="1" s="1"/>
  <c r="O18" i="1"/>
  <c r="AA18" i="1" s="1"/>
  <c r="O17" i="1"/>
  <c r="Q17" i="1" s="1"/>
  <c r="O16" i="1"/>
  <c r="Q16" i="1" s="1"/>
  <c r="O15" i="1"/>
  <c r="Q15" i="1" s="1"/>
  <c r="O14" i="1"/>
  <c r="AA14" i="1" s="1"/>
  <c r="O13" i="1"/>
  <c r="Q13" i="1" s="1"/>
  <c r="O12" i="1"/>
  <c r="Q12" i="1" s="1"/>
  <c r="O11" i="1"/>
  <c r="Q11" i="1" s="1"/>
  <c r="O10" i="1"/>
  <c r="Q10" i="1" s="1"/>
  <c r="O9" i="1"/>
  <c r="AA9" i="1" s="1"/>
  <c r="O8" i="1"/>
  <c r="AA8" i="1" s="1"/>
  <c r="O7" i="1"/>
  <c r="AA7" i="1" s="1"/>
  <c r="O6" i="1"/>
  <c r="AA6" i="1" s="1"/>
  <c r="X8" i="1"/>
  <c r="X7" i="1"/>
  <c r="X52" i="1"/>
  <c r="AB77" i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N79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R54" i="1" l="1"/>
  <c r="R59" i="1"/>
  <c r="AA19" i="1"/>
  <c r="R60" i="1"/>
  <c r="AA13" i="1"/>
  <c r="AA50" i="1"/>
  <c r="R34" i="1"/>
  <c r="R28" i="1"/>
  <c r="R36" i="1"/>
  <c r="AA12" i="1"/>
  <c r="R30" i="1"/>
  <c r="AA23" i="1"/>
  <c r="AA30" i="1"/>
  <c r="R62" i="1"/>
  <c r="R63" i="1"/>
  <c r="R48" i="1"/>
  <c r="R70" i="1"/>
  <c r="AA38" i="1"/>
  <c r="R38" i="1"/>
  <c r="AA46" i="1"/>
  <c r="R46" i="1"/>
  <c r="R15" i="1"/>
  <c r="AA54" i="1"/>
  <c r="R23" i="1"/>
  <c r="AA15" i="1"/>
  <c r="AA62" i="1"/>
  <c r="AA70" i="1"/>
  <c r="R11" i="1"/>
  <c r="R21" i="1"/>
  <c r="R76" i="1"/>
  <c r="AA28" i="1"/>
  <c r="AA34" i="1"/>
  <c r="R52" i="1"/>
  <c r="AA68" i="1"/>
  <c r="AA76" i="1"/>
  <c r="R13" i="1"/>
  <c r="R68" i="1"/>
  <c r="AA21" i="1"/>
  <c r="AA52" i="1"/>
  <c r="AA35" i="1"/>
  <c r="R67" i="1"/>
  <c r="AA67" i="1"/>
  <c r="R12" i="1"/>
  <c r="R51" i="1"/>
  <c r="AA20" i="1"/>
  <c r="AA43" i="1"/>
  <c r="R35" i="1"/>
  <c r="R20" i="1"/>
  <c r="R43" i="1"/>
  <c r="AA59" i="1"/>
  <c r="R16" i="1"/>
  <c r="R31" i="1"/>
  <c r="R47" i="1"/>
  <c r="AA24" i="1"/>
  <c r="AA56" i="1"/>
  <c r="AA47" i="1"/>
  <c r="AA63" i="1"/>
  <c r="AA31" i="1"/>
  <c r="R24" i="1"/>
  <c r="AA16" i="1"/>
  <c r="R39" i="1"/>
  <c r="R55" i="1"/>
  <c r="R71" i="1"/>
  <c r="AA55" i="1"/>
  <c r="AA71" i="1"/>
  <c r="AA39" i="1"/>
  <c r="R42" i="1"/>
  <c r="AA27" i="1"/>
  <c r="AA42" i="1"/>
  <c r="R19" i="1"/>
  <c r="AA58" i="1"/>
  <c r="AA74" i="1"/>
  <c r="R58" i="1"/>
  <c r="R74" i="1"/>
  <c r="R50" i="1"/>
  <c r="R27" i="1"/>
  <c r="AA11" i="1"/>
  <c r="R66" i="1"/>
  <c r="AA66" i="1"/>
  <c r="R17" i="1"/>
  <c r="AA25" i="1"/>
  <c r="R72" i="1"/>
  <c r="AA48" i="1"/>
  <c r="Q25" i="1"/>
  <c r="R40" i="1"/>
  <c r="AA17" i="1"/>
  <c r="R64" i="1"/>
  <c r="AA72" i="1"/>
  <c r="Q32" i="1"/>
  <c r="R32" i="1"/>
  <c r="AA40" i="1"/>
  <c r="Q36" i="1"/>
  <c r="R56" i="1"/>
  <c r="AA64" i="1"/>
  <c r="Q9" i="1"/>
  <c r="AA51" i="1"/>
  <c r="AA60" i="1"/>
  <c r="Q73" i="1"/>
  <c r="AA75" i="1"/>
  <c r="R75" i="1"/>
  <c r="Q61" i="1"/>
  <c r="R45" i="1"/>
  <c r="R49" i="1"/>
  <c r="R53" i="1"/>
  <c r="R57" i="1"/>
  <c r="R61" i="1"/>
  <c r="R65" i="1"/>
  <c r="R69" i="1"/>
  <c r="R73" i="1"/>
  <c r="R77" i="1"/>
  <c r="Q6" i="1"/>
  <c r="Q14" i="1"/>
  <c r="Q22" i="1"/>
  <c r="Q29" i="1"/>
  <c r="Q37" i="1"/>
  <c r="R14" i="1"/>
  <c r="R18" i="1"/>
  <c r="R22" i="1"/>
  <c r="R26" i="1"/>
  <c r="R29" i="1"/>
  <c r="R33" i="1"/>
  <c r="R37" i="1"/>
  <c r="R41" i="1"/>
  <c r="Q7" i="1"/>
  <c r="Q45" i="1"/>
  <c r="Q69" i="1"/>
  <c r="R10" i="1"/>
  <c r="Q8" i="1"/>
  <c r="Q57" i="1"/>
  <c r="AA49" i="1"/>
  <c r="AA53" i="1"/>
  <c r="AA65" i="1"/>
  <c r="AA77" i="1"/>
  <c r="Q18" i="1"/>
  <c r="Q26" i="1"/>
  <c r="Q33" i="1"/>
  <c r="Q41" i="1"/>
  <c r="R7" i="1"/>
  <c r="Q44" i="1"/>
  <c r="AA44" i="1"/>
  <c r="AA10" i="1"/>
  <c r="R9" i="1"/>
  <c r="R8" i="1"/>
  <c r="R6" i="1"/>
  <c r="M13" i="2" l="1"/>
  <c r="D30" i="2" s="1"/>
  <c r="L10" i="2" l="1"/>
  <c r="L79" i="1" l="1"/>
  <c r="M79" i="1" l="1"/>
  <c r="C9" i="2" s="1"/>
  <c r="D9" i="2" s="1"/>
  <c r="N13" i="2" l="1"/>
  <c r="L13" i="2"/>
  <c r="D29" i="2" s="1"/>
  <c r="K13" i="2"/>
  <c r="K79" i="1"/>
  <c r="C7" i="2" s="1"/>
  <c r="D7" i="2" s="1"/>
  <c r="O79" i="1"/>
  <c r="C8" i="2" s="1"/>
  <c r="W79" i="1"/>
  <c r="AC77" i="1" l="1"/>
  <c r="AE77" i="1" s="1"/>
  <c r="AC76" i="1"/>
  <c r="AE76" i="1" s="1"/>
  <c r="AC75" i="1"/>
  <c r="AE75" i="1" s="1"/>
  <c r="AC74" i="1"/>
  <c r="AE74" i="1" s="1"/>
  <c r="AC73" i="1"/>
  <c r="AE73" i="1" s="1"/>
  <c r="AC72" i="1"/>
  <c r="AE72" i="1" s="1"/>
  <c r="AC71" i="1"/>
  <c r="AE71" i="1" s="1"/>
  <c r="AC70" i="1"/>
  <c r="AE70" i="1" s="1"/>
  <c r="AC69" i="1"/>
  <c r="AE69" i="1" s="1"/>
  <c r="AC68" i="1"/>
  <c r="AE68" i="1" s="1"/>
  <c r="AC67" i="1"/>
  <c r="AE67" i="1" s="1"/>
  <c r="AC66" i="1"/>
  <c r="AE66" i="1" s="1"/>
  <c r="AC65" i="1"/>
  <c r="AE65" i="1" s="1"/>
  <c r="AC64" i="1"/>
  <c r="AE64" i="1" s="1"/>
  <c r="AC63" i="1"/>
  <c r="AE63" i="1" s="1"/>
  <c r="AC62" i="1"/>
  <c r="AE62" i="1" s="1"/>
  <c r="AC61" i="1"/>
  <c r="AE61" i="1" s="1"/>
  <c r="AC60" i="1"/>
  <c r="AE60" i="1" s="1"/>
  <c r="AC59" i="1"/>
  <c r="AE59" i="1" s="1"/>
  <c r="AC58" i="1"/>
  <c r="AE58" i="1" s="1"/>
  <c r="AC57" i="1"/>
  <c r="AE57" i="1" s="1"/>
  <c r="AC56" i="1"/>
  <c r="AE56" i="1" s="1"/>
  <c r="AC55" i="1"/>
  <c r="AE55" i="1" s="1"/>
  <c r="AC54" i="1"/>
  <c r="AE54" i="1" s="1"/>
  <c r="AC53" i="1"/>
  <c r="AE53" i="1" s="1"/>
  <c r="AC52" i="1"/>
  <c r="AE52" i="1" s="1"/>
  <c r="AC51" i="1"/>
  <c r="AE51" i="1" s="1"/>
  <c r="AC50" i="1"/>
  <c r="AE50" i="1" s="1"/>
  <c r="AC49" i="1"/>
  <c r="AE49" i="1" s="1"/>
  <c r="AC48" i="1"/>
  <c r="AE48" i="1" s="1"/>
  <c r="AC47" i="1"/>
  <c r="AE47" i="1" s="1"/>
  <c r="AC46" i="1"/>
  <c r="AE46" i="1" s="1"/>
  <c r="AC45" i="1"/>
  <c r="AE45" i="1" s="1"/>
  <c r="AC44" i="1"/>
  <c r="AE44" i="1" s="1"/>
  <c r="AC43" i="1"/>
  <c r="AE43" i="1" s="1"/>
  <c r="AC42" i="1"/>
  <c r="AE42" i="1" s="1"/>
  <c r="AC41" i="1"/>
  <c r="AE41" i="1" s="1"/>
  <c r="AC40" i="1"/>
  <c r="AE40" i="1" s="1"/>
  <c r="AC39" i="1"/>
  <c r="AE39" i="1" s="1"/>
  <c r="AC38" i="1"/>
  <c r="AE38" i="1" s="1"/>
  <c r="AC37" i="1"/>
  <c r="AE37" i="1" s="1"/>
  <c r="AC36" i="1"/>
  <c r="AE36" i="1" s="1"/>
  <c r="AC35" i="1"/>
  <c r="AE35" i="1" s="1"/>
  <c r="AC34" i="1"/>
  <c r="AE34" i="1" s="1"/>
  <c r="AC33" i="1"/>
  <c r="AE33" i="1" s="1"/>
  <c r="AC32" i="1"/>
  <c r="AE32" i="1" s="1"/>
  <c r="AC31" i="1"/>
  <c r="AE31" i="1" s="1"/>
  <c r="AC30" i="1"/>
  <c r="AE30" i="1" s="1"/>
  <c r="AC29" i="1"/>
  <c r="AE29" i="1" s="1"/>
  <c r="AC28" i="1"/>
  <c r="AE28" i="1" s="1"/>
  <c r="AC27" i="1"/>
  <c r="AE27" i="1" s="1"/>
  <c r="AC26" i="1"/>
  <c r="AE26" i="1" s="1"/>
  <c r="AC25" i="1"/>
  <c r="AE25" i="1" s="1"/>
  <c r="AC24" i="1"/>
  <c r="AE24" i="1" s="1"/>
  <c r="AC23" i="1"/>
  <c r="AE23" i="1" s="1"/>
  <c r="AC22" i="1"/>
  <c r="AE22" i="1" s="1"/>
  <c r="AC21" i="1"/>
  <c r="AE21" i="1" s="1"/>
  <c r="AC20" i="1"/>
  <c r="AE20" i="1" s="1"/>
  <c r="AC19" i="1"/>
  <c r="AE19" i="1" s="1"/>
  <c r="AC18" i="1"/>
  <c r="AE18" i="1" s="1"/>
  <c r="AC17" i="1"/>
  <c r="AE17" i="1" s="1"/>
  <c r="AC16" i="1"/>
  <c r="AE16" i="1" s="1"/>
  <c r="AC15" i="1"/>
  <c r="AE15" i="1" s="1"/>
  <c r="AC14" i="1"/>
  <c r="AE14" i="1" s="1"/>
  <c r="AC13" i="1"/>
  <c r="AE13" i="1" s="1"/>
  <c r="AC12" i="1"/>
  <c r="AE12" i="1" s="1"/>
  <c r="AC11" i="1"/>
  <c r="AE11" i="1" s="1"/>
  <c r="AC10" i="1"/>
  <c r="AE10" i="1" s="1"/>
  <c r="AC9" i="1"/>
  <c r="AE9" i="1" s="1"/>
  <c r="AC8" i="1"/>
  <c r="AE8" i="1" s="1"/>
  <c r="AC7" i="1"/>
  <c r="AE7" i="1" s="1"/>
  <c r="AC6" i="1"/>
  <c r="AE6" i="1" s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Y79" i="1" l="1"/>
  <c r="X79" i="1" l="1"/>
  <c r="P79" i="1" l="1"/>
  <c r="E6" i="2" l="1"/>
  <c r="I79" i="1"/>
  <c r="H13" i="2" l="1"/>
  <c r="G13" i="2"/>
  <c r="F13" i="2"/>
  <c r="D25" i="2" s="1"/>
  <c r="J79" i="1" l="1"/>
  <c r="C6" i="2" s="1"/>
  <c r="D6" i="2" s="1"/>
  <c r="V79" i="1" l="1"/>
  <c r="G79" i="1" l="1"/>
  <c r="AB79" i="1" l="1"/>
  <c r="T79" i="1" l="1"/>
  <c r="D31" i="2" l="1"/>
  <c r="D28" i="2"/>
  <c r="H79" i="1"/>
  <c r="F79" i="1"/>
  <c r="E79" i="1"/>
  <c r="E13" i="2" l="1"/>
  <c r="D23" i="2" s="1"/>
  <c r="S79" i="1"/>
  <c r="AC79" i="1" l="1"/>
  <c r="Q79" i="1"/>
  <c r="J8" i="2" s="1"/>
  <c r="U79" i="1" l="1"/>
  <c r="J13" i="2" l="1"/>
  <c r="D27" i="2" s="1"/>
  <c r="D8" i="2"/>
  <c r="L15" i="2" l="1"/>
  <c r="D13" i="2" l="1"/>
  <c r="D24" i="2" s="1"/>
  <c r="C13" i="2"/>
  <c r="AA79" i="1"/>
  <c r="R79" i="1"/>
  <c r="D22" i="2" l="1"/>
  <c r="G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Kopřivová Alena</author>
    <author>Steklíková Dagmar</author>
    <author>Beskydová Sabina Ing.</author>
  </authors>
  <commentList>
    <comment ref="G6" authorId="0" guid="{C97C54F6-444D-49FD-8AA7-A88798814BB7}" shapeId="0" xr:uid="{4A14872F-A458-4BC0-908B-9BDA2D43CFF4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vč. Dodatečných 200
</t>
        </r>
      </text>
    </comment>
    <comment ref="J8" authorId="1" guid="{7F7FB77E-C9BC-4C3C-8B65-C1863F7A4350}" shapeId="0" xr:uid="{82DCD013-F080-4642-844A-636CF5FEF49C}">
      <text>
        <r>
          <rPr>
            <b/>
            <sz val="9"/>
            <color indexed="81"/>
            <rFont val="Tahoma"/>
            <family val="2"/>
            <charset val="238"/>
          </rPr>
          <t>Steklíková Dagmar:</t>
        </r>
        <r>
          <rPr>
            <sz val="9"/>
            <color indexed="81"/>
            <rFont val="Tahoma"/>
            <family val="2"/>
            <charset val="238"/>
          </rPr>
          <t xml:space="preserve">
nostrifikace 1,25*4
</t>
        </r>
      </text>
    </comment>
    <comment ref="Y8" authorId="1" guid="{0515B8B4-43D9-4808-8766-42258B624E63}" shapeId="0" xr:uid="{729F0900-A9F4-40AF-A81D-5EF1E1BC5FAD}">
      <text>
        <r>
          <rPr>
            <b/>
            <sz val="9"/>
            <color indexed="81"/>
            <rFont val="Tahoma"/>
            <family val="2"/>
            <charset val="238"/>
          </rPr>
          <t>Steklíková Dagmar:</t>
        </r>
        <r>
          <rPr>
            <sz val="9"/>
            <color indexed="81"/>
            <rFont val="Tahoma"/>
            <family val="2"/>
            <charset val="238"/>
          </rPr>
          <t xml:space="preserve">
notrifikace 0,93*4
</t>
        </r>
      </text>
    </comment>
    <comment ref="I20" authorId="1" guid="{0B2C4178-0D33-40F0-92C1-B19ECB5D8D1D}" shapeId="0" xr:uid="{AD0BA47C-262D-48A1-9928-3980525FB93E}">
      <text>
        <r>
          <rPr>
            <b/>
            <sz val="9"/>
            <color indexed="81"/>
            <rFont val="Tahoma"/>
            <family val="2"/>
            <charset val="238"/>
          </rPr>
          <t>Steklíková Dagmar:</t>
        </r>
        <r>
          <rPr>
            <sz val="9"/>
            <color indexed="81"/>
            <rFont val="Tahoma"/>
            <family val="2"/>
            <charset val="238"/>
          </rPr>
          <t xml:space="preserve">
převod do IV: žádost ze dne 22.11. - nákup zahradního traktoru
</t>
        </r>
      </text>
    </comment>
    <comment ref="N20" authorId="1" guid="{8CC7DD10-C341-4F7B-B71D-F66026FC36BE}" shapeId="0" xr:uid="{A19F4A4D-90D5-432C-B7C5-0D8A9483C04E}">
      <text>
        <r>
          <rPr>
            <b/>
            <sz val="9"/>
            <color indexed="81"/>
            <rFont val="Tahoma"/>
            <family val="2"/>
            <charset val="238"/>
          </rPr>
          <t>Steklíková Dagmar:</t>
        </r>
        <r>
          <rPr>
            <sz val="9"/>
            <color indexed="81"/>
            <rFont val="Tahoma"/>
            <family val="2"/>
            <charset val="238"/>
          </rPr>
          <t xml:space="preserve">
nákup piána, reko osvětlení
</t>
        </r>
      </text>
    </comment>
    <comment ref="O20" authorId="1" guid="{F0A06C74-C605-4108-AFB5-D3CF7ABA679B}" shapeId="0" xr:uid="{67DE4397-4D67-40DE-8DD9-40D3E0AD7FE7}">
      <text>
        <r>
          <rPr>
            <b/>
            <sz val="9"/>
            <color indexed="81"/>
            <rFont val="Tahoma"/>
            <family val="2"/>
            <charset val="238"/>
          </rPr>
          <t>Steklíková Dagmar:</t>
        </r>
        <r>
          <rPr>
            <sz val="9"/>
            <color indexed="81"/>
            <rFont val="Tahoma"/>
            <family val="2"/>
            <charset val="238"/>
          </rPr>
          <t xml:space="preserve">
telefonicky odkonzultováno, nepotřebují krytí, nedostanou se do ztráty
</t>
        </r>
      </text>
    </comment>
    <comment ref="P20" authorId="1" guid="{8103B6C7-830A-41C8-9114-4A5F352A0149}" shapeId="0" xr:uid="{120323D9-810A-4A5B-BA43-6D95A67B80E4}">
      <text>
        <r>
          <rPr>
            <b/>
            <sz val="9"/>
            <color indexed="81"/>
            <rFont val="Tahoma"/>
            <family val="2"/>
            <charset val="238"/>
          </rPr>
          <t>Steklíková Dagmar:</t>
        </r>
        <r>
          <rPr>
            <sz val="9"/>
            <color indexed="81"/>
            <rFont val="Tahoma"/>
            <family val="2"/>
            <charset val="238"/>
          </rPr>
          <t xml:space="preserve">
převod z NIV: žádost ze dne 22.11. - nákup zahradního traktoru
</t>
        </r>
      </text>
    </comment>
    <comment ref="I31" authorId="0" guid="{4EFB25BD-3A7D-4BDA-847A-3228D863B9DE}" shapeId="0" xr:uid="{E3DEC1D2-A6C5-482B-8A1F-D2FD56E9D101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na údržbu školního přístupového systému a nutnou výměnu 3 ks panikových kování
</t>
        </r>
      </text>
    </comment>
    <comment ref="I32" authorId="0" guid="{C0403E68-709D-403C-941C-6855F09D4C74}" shapeId="0" xr:uid="{C4059A25-04F3-441E-A592-BDA16920718A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výroba cen pro akci Firma škole a škola firmě
</t>
        </r>
        <r>
          <rPr>
            <sz val="9"/>
            <color indexed="81"/>
            <rFont val="Tahoma"/>
            <family val="2"/>
            <charset val="238"/>
          </rPr>
          <t xml:space="preserve">přísp. na vytvoření cen k Firma škole Škola firmě 2024
</t>
        </r>
      </text>
    </comment>
    <comment ref="I44" authorId="2" guid="{993DA905-C76C-41FE-8657-4EFD75B5005A}" shapeId="0" xr:uid="{C6801026-5DBF-486A-A421-3803F060B7BE}">
      <text>
        <r>
          <rPr>
            <b/>
            <sz val="9"/>
            <color indexed="81"/>
            <rFont val="Tahoma"/>
            <family val="2"/>
            <charset val="238"/>
          </rPr>
          <t>Beskydová Sabina Ing.:</t>
        </r>
        <r>
          <rPr>
            <sz val="9"/>
            <color indexed="81"/>
            <rFont val="Tahoma"/>
            <family val="2"/>
            <charset val="238"/>
          </rPr>
          <t xml:space="preserve">
převod z neinvestic do investic na nákup klimatizace
</t>
        </r>
      </text>
    </comment>
    <comment ref="Y52" authorId="0" guid="{844585EA-9C10-4710-8734-5DE4CC7D4DC1}" shapeId="0" xr:uid="{C6A1E00C-6B01-4822-AF9E-8C4272E64C66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OON z MUP
</t>
        </r>
      </text>
    </comment>
    <comment ref="N59" authorId="0" guid="{94D78EC1-EBE0-4725-AED8-42E4B7A9F93A}" shapeId="0" xr:uid="{BCF2E7B7-EE7E-42A8-A5B0-20F7902EEEE3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upravit jen odpisy ne odvod
</t>
        </r>
      </text>
    </comment>
    <comment ref="M65" authorId="0" guid="{0EAED502-0A18-49E7-B3EB-F8F1F67AC75B}" shapeId="0" xr:uid="{ECE78863-3F66-4BB2-84DF-2C9BD38FC0CF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chybný podklad ze školy, dipl. Všeob. sestra
</t>
        </r>
      </text>
    </comment>
    <comment ref="I74" authorId="0" guid="{C8774600-91D1-4627-9E78-E5ED5266F4BA}" shapeId="0" xr:uid="{5C01BB2A-02D2-404C-9EBA-7D8CDDCEE84D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převod do INV nákup auta
</t>
        </r>
      </text>
    </comment>
    <comment ref="P74" authorId="0" guid="{AE0C1E7E-1C7E-4A33-9588-E26120F383DE}" shapeId="0" xr:uid="{E93BDA07-3694-4006-A36D-F2D23FB42243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převod z provozu nákup auta
</t>
        </r>
      </text>
    </comment>
  </commentList>
</comments>
</file>

<file path=xl/sharedStrings.xml><?xml version="1.0" encoding="utf-8"?>
<sst xmlns="http://schemas.openxmlformats.org/spreadsheetml/2006/main" count="181" uniqueCount="157">
  <si>
    <t>org.</t>
  </si>
  <si>
    <t>ODPA</t>
  </si>
  <si>
    <t>z toho kryté
odpisy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</si>
  <si>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</si>
  <si>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</si>
  <si>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</si>
  <si>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průmyslová škola, Střední odborná škola a Střední odborné učiliště, Hradec Králové, Hradební 1029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</si>
  <si>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</si>
  <si>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</si>
  <si>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</si>
  <si>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</si>
  <si>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</si>
  <si>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</si>
  <si>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třída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</si>
  <si>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</si>
  <si>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</si>
  <si>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</si>
  <si>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</si>
  <si>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</si>
  <si>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</si>
  <si>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</si>
  <si>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</si>
  <si>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</si>
  <si>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</si>
  <si>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</si>
  <si>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</si>
  <si>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</si>
  <si>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</si>
  <si>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</si>
  <si>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</si>
  <si>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</si>
  <si>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</si>
  <si>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</si>
  <si>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</si>
  <si>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</si>
  <si>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</si>
  <si>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</si>
  <si>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</si>
  <si>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</si>
  <si>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logopedická a Mateřská škola logopedická, Choustníkovo Hradiště 161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</si>
  <si>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</si>
  <si>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</si>
  <si>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</si>
  <si>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CELKEM</t>
  </si>
  <si>
    <t>Dětský domov, Potštejn, Českých bratří 141</t>
  </si>
  <si>
    <t>částky v tis. Kč</t>
  </si>
  <si>
    <t xml:space="preserve">  rozpočet po úpravách</t>
  </si>
  <si>
    <t>úpr. přísp. na provoz
akt. odpisů</t>
  </si>
  <si>
    <t>Organizace zřízené Královéhradeckým krajem</t>
  </si>
  <si>
    <t>příspěvkové organizace</t>
  </si>
  <si>
    <t>Změna příjmů odvětví školství</t>
  </si>
  <si>
    <t>příspěvek na provoz PO
5331</t>
  </si>
  <si>
    <t>ostatní kapit.
výdaje</t>
  </si>
  <si>
    <t>FRR pro
školství</t>
  </si>
  <si>
    <t>ostatní 
odvody PO
kap. 14</t>
  </si>
  <si>
    <t>Navrhovaná změna:</t>
  </si>
  <si>
    <t>změna výdajů z kap. 14 celkem:</t>
  </si>
  <si>
    <t>tis. Kč</t>
  </si>
  <si>
    <t xml:space="preserve"> změna příjmů celkem:</t>
  </si>
  <si>
    <t>Rekapitulace úprav souhrnných ukazatelů pro odvětví školství</t>
  </si>
  <si>
    <t>změna příspěvků na provoz PO</t>
  </si>
  <si>
    <t>změna ostatních běžných výdajů kap 14</t>
  </si>
  <si>
    <t>příjmy kap. 14 - ostatní odvody PO</t>
  </si>
  <si>
    <t>kapitálové příjmy kap. 14</t>
  </si>
  <si>
    <t>Střední průmyslová škola stavební, Hradec Králové, Pospíšilova tř. 787</t>
  </si>
  <si>
    <t>Gymnázium Jaroslava Žáka, Jaroměř, Lužická 423</t>
  </si>
  <si>
    <t>Česká lesnická akademie Trutnov-střední škola a vyšší odborná škola, Lesnická 9</t>
  </si>
  <si>
    <t>Základní škola a Mateřská škola při dětské léčebně, Jánské Lázně, Horní promenáda 268</t>
  </si>
  <si>
    <t>Mateřská škola, Základní škola a Praktická škola, Trutnov</t>
  </si>
  <si>
    <t>změny +/- z rozpočtu kraje (kap. 14)</t>
  </si>
  <si>
    <t>příspěvek na provoz po úpravě</t>
  </si>
  <si>
    <t>úpr. odvodu 
z FI (odpisy)</t>
  </si>
  <si>
    <t>invest. přísp. PO
pol. 
6351</t>
  </si>
  <si>
    <t>úpr. odvodu 
z FI celkem</t>
  </si>
  <si>
    <t>úpr. invest. přísp.  PO celkem</t>
  </si>
  <si>
    <t>úpr. přísp. na provoz
celkem</t>
  </si>
  <si>
    <t>Rekapitulace výše navržených úprav ukazatelů rozpočtu odvětví školství z rozpočtu kraje</t>
  </si>
  <si>
    <t>kapitál. 
příjmy 
kap. 14</t>
  </si>
  <si>
    <t>úpravy odpisů dle odpis. plánů</t>
  </si>
  <si>
    <t>Rekapitulace výše změn</t>
  </si>
  <si>
    <t>Střední škola profesní přípravy, Hradec Králové, 17. listopadu 1212</t>
  </si>
  <si>
    <t xml:space="preserve">limit mzd.výdajů PO z přísp. na provoz </t>
  </si>
  <si>
    <t>ostatní běžné
výdaje 
kap. 14</t>
  </si>
  <si>
    <t>bod kom.</t>
  </si>
  <si>
    <t>Pedagogicko-psychologická poradna a SPC Královéhradeckého kraje, Hradec Králové, Na Okrouhlíku 1371</t>
  </si>
  <si>
    <t>Obchodní akademie, Střední odborná škola a Jazyková škola s právem státní jazykové zkoušky, Hradec Králové, Pospíšilova 365</t>
  </si>
  <si>
    <t>Mateřská škola, Trutnov, Na Struze 124</t>
  </si>
  <si>
    <t>Vyšší odborná škola, Střední škola, Základní škola a Mateřská škola, Hradec Králové, Štefánikova 549</t>
  </si>
  <si>
    <t>Střední škola řemesel a Základní škola, Hořice</t>
  </si>
  <si>
    <t>Gymnázium, Střední odborná škola a Vyšší odborná škola, Nový Bydžov, Komenského 77</t>
  </si>
  <si>
    <t>Střední škola strojírenská a elektrotechnická</t>
  </si>
  <si>
    <t>individ. úpravy přísp</t>
  </si>
  <si>
    <t>Základní škola a Praktická škola, Broumov, Kladská 164</t>
  </si>
  <si>
    <t>příspěvek na invest. PO</t>
  </si>
  <si>
    <t>investice
kap.14 indiv.ú.</t>
  </si>
  <si>
    <t>příjmy kap. 14 z odvodů PO z fondů investic</t>
  </si>
  <si>
    <t>změna příspěvků na investice PO z kap. 14</t>
  </si>
  <si>
    <t>Zemědělská akademie a Gymnázium Hořice - střední škola a vyšší odborná škola, příspěvková organizace</t>
  </si>
  <si>
    <t>Základní škola a Praktická škola, Jičín</t>
  </si>
  <si>
    <t>Střední průmyslová škola Otty Wichterleho, příspěvková organizace</t>
  </si>
  <si>
    <t xml:space="preserve">Střední průmyslová škola stavební a Obchodní akademie arch. Jana Letzela, příspěvková organizace </t>
  </si>
  <si>
    <t>Střední průmyslová škola, Odborná škola a Základní škola, Nové Město nad Metují, Československé armády 376</t>
  </si>
  <si>
    <t>Střední zemědělská škola a Střední odborné učiliště chladicí a klimatizační techniky, Kostelec nad Orlicí</t>
  </si>
  <si>
    <t>Krkonošské gymnázium a Střední odborná škola</t>
  </si>
  <si>
    <t>Vyšší odborná škola zdravotnická, Střední zdravotnická škola a Obchodní akademie, Trutnov</t>
  </si>
  <si>
    <t>Střední škola a Základní škola Sluneční, Hostinné</t>
  </si>
  <si>
    <t>Speciální základní škola Augustina Bartoše</t>
  </si>
  <si>
    <t>úprava specif. ukazatelů PO</t>
  </si>
  <si>
    <t>Střední uměleckoprůmyslová škola sochařská a kamenická, Hořice, příspěvková organizace</t>
  </si>
  <si>
    <t>Dětský domov, Základní škola speciální a Praktická škola Jaroměř, Palackého 142</t>
  </si>
  <si>
    <t>Střední průmyslová škola a Střední odborná škola, Dvůr Králové nad Labem, příspěvková organizace</t>
  </si>
  <si>
    <t>Střední škola hotelnictví, řemesel a gastronomie, Trutnov, příspěvková organizace</t>
  </si>
  <si>
    <t>limit na pohoštění a dary</t>
  </si>
  <si>
    <t xml:space="preserve">změna-limit mzd.výdajů PO z přísp. na provoz </t>
  </si>
  <si>
    <t>individ, úpravy příspěvků včetně nostrifikace vysvědčení</t>
  </si>
  <si>
    <t>IČO</t>
  </si>
  <si>
    <t>06668364</t>
  </si>
  <si>
    <t>06668151</t>
  </si>
  <si>
    <t>87815</t>
  </si>
  <si>
    <t>06668224</t>
  </si>
  <si>
    <t xml:space="preserve"> +/-změna limitu výdajů na pohoštění a dary</t>
  </si>
  <si>
    <t xml:space="preserve">     Specifický ukazatel</t>
  </si>
  <si>
    <t xml:space="preserve">    Specifický ukazatel</t>
  </si>
  <si>
    <t>změna celkem</t>
  </si>
  <si>
    <t>zapojení příjmů - odvodů dotací do SR</t>
  </si>
  <si>
    <t>nedaňové příjmy 
p. 2329</t>
  </si>
  <si>
    <t>nedaňové příjmy p. 2329</t>
  </si>
  <si>
    <t>Předkládaná změna výdajů pro odvětví školství</t>
  </si>
  <si>
    <t>Základní škola Vrchlabí, Krkonošská 230, příspěvková organizace</t>
  </si>
  <si>
    <t>BV na kofi a předfi</t>
  </si>
  <si>
    <t>změna běžných výdajů kap 14 na kofi</t>
  </si>
  <si>
    <t>příjmy 
pol. 2451 splátky NFV</t>
  </si>
  <si>
    <t>příjmy pol. 2451 splátky NFV</t>
  </si>
  <si>
    <t>Praktická škola, Základní škola a Mateřská škola Josefa Zemana, Náchod, Raisova 677</t>
  </si>
  <si>
    <t>přísp. na provoz nostrif. vysvěd.</t>
  </si>
  <si>
    <t>jen kap.14</t>
  </si>
  <si>
    <t>invest. příspěvek PO   z kap. 14</t>
  </si>
  <si>
    <t>odvody 
z FI PO
kap. 14</t>
  </si>
  <si>
    <t>příspěvek na JA Czech</t>
  </si>
  <si>
    <t>B.1</t>
  </si>
  <si>
    <t>B.2</t>
  </si>
  <si>
    <t>B.3</t>
  </si>
  <si>
    <t>B.4</t>
  </si>
  <si>
    <t>B.5</t>
  </si>
  <si>
    <t>B.6</t>
  </si>
  <si>
    <t>Královéhradecký krajský institut pro vzdělávání a inovace – školské zařízení pro DVPP a středisko služeb školám, příspěvková organizace</t>
  </si>
  <si>
    <t>tab. 6.b</t>
  </si>
  <si>
    <t>Úprava ukazatelů PO školství pro rok 2024 - podklad pro úpravy po 4. změně rozp. kraje,  Rada 16.12.2024</t>
  </si>
  <si>
    <t xml:space="preserve">  rozpočet před změnou (po Z 9.12.2024)</t>
  </si>
  <si>
    <t>přísp. na provoz 2024 celkem</t>
  </si>
  <si>
    <t>odvod z fondu inv.
2024</t>
  </si>
  <si>
    <t>Rada 16.12.2024</t>
  </si>
  <si>
    <t>R 16.12.</t>
  </si>
  <si>
    <t>požadavky škol na
aktual. odpisů</t>
  </si>
  <si>
    <t>příspěvek na provoz  JA Czech - Top logo</t>
  </si>
  <si>
    <t>stipendia učňů, studentů VOŠ</t>
  </si>
  <si>
    <t>stipendia žáků VOŠ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</si>
</sst>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"/>
    <numFmt numFmtId="165" formatCode="0.0"/>
    <numFmt numFmtId="166" formatCode="#,##0.000"/>
    <numFmt numFmtId="167" formatCode="0.000"/>
    <numFmt numFmtId="168" formatCode="00000"/>
    <numFmt numFmtId="169" formatCode="0.00000"/>
    <numFmt numFmtId="170" formatCode="0.0000"/>
    <numFmt numFmtId="171" formatCode="#,##0.00000"/>
  </numFmts>
  <fonts count="3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 CE"/>
      <family val="1"/>
      <charset val="238"/>
    </font>
    <font>
      <b/>
      <sz val="11"/>
      <name val="Times New Roman CE"/>
      <charset val="238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9"/>
      <name val="Times New Roman"/>
      <family val="1"/>
      <charset val="238"/>
    </font>
    <font>
      <b/>
      <sz val="11"/>
      <color rgb="FF000000"/>
      <name val="Times New Roman CE"/>
      <family val="1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Times New Roman CE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8"/>
      <name val="Times New Roman CE"/>
      <family val="1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name val="Times New Roman"/>
      <family val="1"/>
      <charset val="238"/>
    </font>
    <font>
      <i/>
      <sz val="10"/>
      <color theme="1"/>
      <name val="Arial"/>
      <family val="2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06">
    <xf numFmtId="0" fontId="0" fillId="0" borderId="0" xfId="0"/>
    <xf numFmtId="0" fontId="4" fillId="2" borderId="4" xfId="1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22" xfId="0" applyBorder="1"/>
    <xf numFmtId="0" fontId="12" fillId="0" borderId="0" xfId="1" applyFont="1"/>
    <xf numFmtId="0" fontId="5" fillId="0" borderId="1" xfId="1" applyFont="1" applyFill="1" applyBorder="1" applyAlignment="1">
      <alignment horizontal="center" vertical="center"/>
    </xf>
    <xf numFmtId="0" fontId="12" fillId="0" borderId="0" xfId="2" applyFont="1"/>
    <xf numFmtId="0" fontId="2" fillId="0" borderId="0" xfId="2"/>
    <xf numFmtId="0" fontId="13" fillId="0" borderId="0" xfId="2" applyFont="1" applyAlignment="1">
      <alignment horizontal="right"/>
    </xf>
    <xf numFmtId="0" fontId="5" fillId="0" borderId="0" xfId="2" applyFont="1" applyAlignment="1">
      <alignment horizontal="right"/>
    </xf>
    <xf numFmtId="0" fontId="8" fillId="0" borderId="0" xfId="2" applyFont="1"/>
    <xf numFmtId="0" fontId="5" fillId="0" borderId="21" xfId="2" applyFont="1" applyBorder="1" applyAlignment="1">
      <alignment horizontal="center"/>
    </xf>
    <xf numFmtId="0" fontId="5" fillId="0" borderId="29" xfId="2" applyFont="1" applyBorder="1" applyAlignment="1">
      <alignment horizontal="center" vertical="center" wrapText="1"/>
    </xf>
    <xf numFmtId="0" fontId="5" fillId="0" borderId="30" xfId="2" applyFont="1" applyBorder="1" applyAlignment="1">
      <alignment horizontal="center" vertical="center" wrapText="1"/>
    </xf>
    <xf numFmtId="0" fontId="5" fillId="0" borderId="21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5" fillId="0" borderId="9" xfId="2" applyFont="1" applyBorder="1"/>
    <xf numFmtId="0" fontId="5" fillId="0" borderId="9" xfId="2" applyFont="1" applyBorder="1" applyAlignment="1">
      <alignment wrapText="1"/>
    </xf>
    <xf numFmtId="0" fontId="5" fillId="0" borderId="14" xfId="2" applyFont="1" applyBorder="1"/>
    <xf numFmtId="0" fontId="4" fillId="0" borderId="0" xfId="2" applyFont="1" applyFill="1" applyBorder="1"/>
    <xf numFmtId="0" fontId="5" fillId="0" borderId="0" xfId="2" applyFont="1" applyFill="1" applyBorder="1" applyAlignment="1">
      <alignment horizontal="right"/>
    </xf>
    <xf numFmtId="0" fontId="5" fillId="0" borderId="0" xfId="2" applyFont="1"/>
    <xf numFmtId="0" fontId="2" fillId="0" borderId="0" xfId="1"/>
    <xf numFmtId="0" fontId="16" fillId="0" borderId="0" xfId="1" applyFont="1"/>
    <xf numFmtId="0" fontId="2" fillId="0" borderId="0" xfId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166" fontId="0" fillId="0" borderId="0" xfId="0" applyNumberFormat="1"/>
    <xf numFmtId="164" fontId="1" fillId="0" borderId="0" xfId="0" applyNumberFormat="1" applyFont="1" applyAlignment="1">
      <alignment horizontal="center"/>
    </xf>
    <xf numFmtId="0" fontId="8" fillId="0" borderId="0" xfId="0" applyFont="1" applyAlignment="1">
      <alignment vertical="top"/>
    </xf>
    <xf numFmtId="164" fontId="5" fillId="0" borderId="25" xfId="0" applyNumberFormat="1" applyFont="1" applyFill="1" applyBorder="1" applyAlignment="1">
      <alignment horizontal="center" vertical="center" wrapText="1"/>
    </xf>
    <xf numFmtId="165" fontId="12" fillId="0" borderId="26" xfId="0" applyNumberFormat="1" applyFont="1" applyFill="1" applyBorder="1" applyAlignment="1">
      <alignment horizontal="left" vertical="center"/>
    </xf>
    <xf numFmtId="0" fontId="2" fillId="0" borderId="31" xfId="2" applyBorder="1" applyAlignment="1">
      <alignment horizontal="center"/>
    </xf>
    <xf numFmtId="0" fontId="2" fillId="0" borderId="31" xfId="2" applyFont="1" applyBorder="1" applyAlignment="1">
      <alignment horizontal="center"/>
    </xf>
    <xf numFmtId="0" fontId="17" fillId="0" borderId="2" xfId="1" applyFont="1" applyBorder="1" applyAlignment="1">
      <alignment horizontal="center" vertical="center"/>
    </xf>
    <xf numFmtId="0" fontId="0" fillId="0" borderId="41" xfId="0" applyBorder="1"/>
    <xf numFmtId="164" fontId="0" fillId="3" borderId="26" xfId="0" applyNumberForma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5" fillId="0" borderId="35" xfId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2" fontId="2" fillId="0" borderId="0" xfId="1" applyNumberFormat="1"/>
    <xf numFmtId="0" fontId="17" fillId="0" borderId="29" xfId="2" applyFont="1" applyBorder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Alignment="1">
      <alignment horizontal="right"/>
    </xf>
    <xf numFmtId="4" fontId="0" fillId="0" borderId="0" xfId="0" applyNumberFormat="1"/>
    <xf numFmtId="4" fontId="0" fillId="3" borderId="5" xfId="0" applyNumberFormat="1" applyFill="1" applyBorder="1" applyAlignment="1">
      <alignment horizontal="center" vertical="center"/>
    </xf>
    <xf numFmtId="4" fontId="0" fillId="0" borderId="21" xfId="0" applyNumberFormat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left" vertical="center"/>
    </xf>
    <xf numFmtId="4" fontId="3" fillId="0" borderId="24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35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18" xfId="2" applyFont="1" applyBorder="1"/>
    <xf numFmtId="4" fontId="0" fillId="0" borderId="22" xfId="0" applyNumberFormat="1" applyBorder="1" applyAlignment="1">
      <alignment horizontal="center" vertical="center"/>
    </xf>
    <xf numFmtId="4" fontId="5" fillId="0" borderId="50" xfId="0" applyNumberFormat="1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>
      <alignment horizontal="center" vertical="center"/>
    </xf>
    <xf numFmtId="1" fontId="2" fillId="0" borderId="16" xfId="1" applyNumberFormat="1" applyFont="1" applyBorder="1" applyAlignment="1">
      <alignment horizontal="center" vertical="center"/>
    </xf>
    <xf numFmtId="0" fontId="2" fillId="0" borderId="11" xfId="1" applyBorder="1" applyAlignment="1">
      <alignment horizontal="center" vertical="center"/>
    </xf>
    <xf numFmtId="0" fontId="2" fillId="0" borderId="17" xfId="1" applyBorder="1" applyAlignment="1">
      <alignment horizontal="center" vertical="center"/>
    </xf>
    <xf numFmtId="1" fontId="2" fillId="0" borderId="10" xfId="1" applyNumberFormat="1" applyFont="1" applyBorder="1" applyAlignment="1">
      <alignment horizontal="center" vertical="center"/>
    </xf>
    <xf numFmtId="1" fontId="2" fillId="0" borderId="12" xfId="1" applyNumberFormat="1" applyFont="1" applyBorder="1" applyAlignment="1">
      <alignment horizontal="center" vertical="center"/>
    </xf>
    <xf numFmtId="1" fontId="2" fillId="0" borderId="11" xfId="1" applyNumberFormat="1" applyBorder="1" applyAlignment="1">
      <alignment horizontal="center" vertical="center"/>
    </xf>
    <xf numFmtId="1" fontId="2" fillId="0" borderId="13" xfId="1" applyNumberFormat="1" applyBorder="1" applyAlignment="1">
      <alignment horizontal="center" vertical="center"/>
    </xf>
    <xf numFmtId="4" fontId="0" fillId="0" borderId="0" xfId="0" applyNumberFormat="1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center" vertical="center" wrapText="1"/>
    </xf>
    <xf numFmtId="167" fontId="14" fillId="0" borderId="32" xfId="2" applyNumberFormat="1" applyFont="1" applyBorder="1"/>
    <xf numFmtId="167" fontId="2" fillId="0" borderId="32" xfId="2" applyNumberFormat="1" applyBorder="1"/>
    <xf numFmtId="167" fontId="2" fillId="0" borderId="9" xfId="2" applyNumberFormat="1" applyBorder="1"/>
    <xf numFmtId="167" fontId="2" fillId="0" borderId="0" xfId="2" applyNumberFormat="1"/>
    <xf numFmtId="167" fontId="2" fillId="0" borderId="31" xfId="2" applyNumberFormat="1" applyBorder="1"/>
    <xf numFmtId="167" fontId="2" fillId="0" borderId="32" xfId="2" applyNumberFormat="1" applyFill="1" applyBorder="1"/>
    <xf numFmtId="167" fontId="2" fillId="0" borderId="44" xfId="2" applyNumberFormat="1" applyBorder="1"/>
    <xf numFmtId="167" fontId="2" fillId="0" borderId="45" xfId="2" applyNumberFormat="1" applyBorder="1"/>
    <xf numFmtId="167" fontId="2" fillId="0" borderId="18" xfId="2" applyNumberFormat="1" applyBorder="1"/>
    <xf numFmtId="167" fontId="2" fillId="0" borderId="33" xfId="2" applyNumberFormat="1" applyBorder="1"/>
    <xf numFmtId="167" fontId="2" fillId="0" borderId="34" xfId="2" applyNumberFormat="1" applyBorder="1"/>
    <xf numFmtId="167" fontId="2" fillId="0" borderId="14" xfId="2" applyNumberFormat="1" applyBorder="1"/>
    <xf numFmtId="2" fontId="0" fillId="0" borderId="0" xfId="0" applyNumberFormat="1" applyFont="1"/>
    <xf numFmtId="2" fontId="0" fillId="0" borderId="0" xfId="0" applyNumberFormat="1" applyFont="1" applyAlignment="1">
      <alignment horizontal="right"/>
    </xf>
    <xf numFmtId="166" fontId="11" fillId="3" borderId="4" xfId="0" applyNumberFormat="1" applyFont="1" applyFill="1" applyBorder="1" applyAlignment="1">
      <alignment horizontal="left"/>
    </xf>
    <xf numFmtId="1" fontId="2" fillId="0" borderId="6" xfId="1" applyNumberFormat="1" applyFont="1" applyFill="1" applyBorder="1" applyAlignment="1">
      <alignment horizontal="center" vertical="center"/>
    </xf>
    <xf numFmtId="1" fontId="2" fillId="0" borderId="7" xfId="1" applyNumberFormat="1" applyFont="1" applyFill="1" applyBorder="1" applyAlignment="1">
      <alignment horizontal="center" vertical="center"/>
    </xf>
    <xf numFmtId="1" fontId="2" fillId="0" borderId="11" xfId="1" applyNumberFormat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1" fontId="2" fillId="0" borderId="12" xfId="1" applyNumberFormat="1" applyFont="1" applyFill="1" applyBorder="1" applyAlignment="1">
      <alignment horizontal="center" vertical="center"/>
    </xf>
    <xf numFmtId="1" fontId="2" fillId="0" borderId="13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1" fontId="2" fillId="0" borderId="19" xfId="1" applyNumberFormat="1" applyFont="1" applyFill="1" applyBorder="1" applyAlignment="1">
      <alignment horizontal="center" vertical="center"/>
    </xf>
    <xf numFmtId="1" fontId="2" fillId="0" borderId="20" xfId="1" applyNumberFormat="1" applyFont="1" applyFill="1" applyBorder="1" applyAlignment="1">
      <alignment horizontal="center" vertical="center"/>
    </xf>
    <xf numFmtId="1" fontId="2" fillId="0" borderId="16" xfId="1" applyNumberFormat="1" applyFont="1" applyFill="1" applyBorder="1" applyAlignment="1">
      <alignment horizontal="center" vertical="center"/>
    </xf>
    <xf numFmtId="1" fontId="2" fillId="0" borderId="17" xfId="1" applyNumberFormat="1" applyFont="1" applyFill="1" applyBorder="1" applyAlignment="1">
      <alignment horizontal="center" vertical="center"/>
    </xf>
    <xf numFmtId="0" fontId="0" fillId="4" borderId="0" xfId="0" applyFill="1"/>
    <xf numFmtId="0" fontId="3" fillId="4" borderId="3" xfId="1" applyFont="1" applyFill="1" applyBorder="1" applyAlignment="1">
      <alignment horizontal="center" vertical="center" wrapText="1"/>
    </xf>
    <xf numFmtId="0" fontId="0" fillId="4" borderId="22" xfId="0" applyFill="1" applyBorder="1"/>
    <xf numFmtId="0" fontId="6" fillId="4" borderId="9" xfId="1" applyNumberFormat="1" applyFont="1" applyFill="1" applyBorder="1" applyAlignment="1">
      <alignment horizontal="left" vertical="center" wrapText="1"/>
    </xf>
    <xf numFmtId="0" fontId="18" fillId="5" borderId="9" xfId="0" applyFont="1" applyFill="1" applyBorder="1" applyAlignment="1">
      <alignment horizontal="left" vertical="center" wrapText="1"/>
    </xf>
    <xf numFmtId="0" fontId="7" fillId="4" borderId="9" xfId="1" applyNumberFormat="1" applyFont="1" applyFill="1" applyBorder="1" applyAlignment="1">
      <alignment horizontal="left" vertical="center" wrapText="1"/>
    </xf>
    <xf numFmtId="0" fontId="9" fillId="4" borderId="9" xfId="1" applyNumberFormat="1" applyFont="1" applyFill="1" applyBorder="1" applyAlignment="1">
      <alignment horizontal="left" vertical="center" wrapText="1"/>
    </xf>
    <xf numFmtId="0" fontId="7" fillId="4" borderId="8" xfId="1" applyNumberFormat="1" applyFont="1" applyFill="1" applyBorder="1" applyAlignment="1">
      <alignment horizontal="left" vertical="center" wrapText="1"/>
    </xf>
    <xf numFmtId="0" fontId="7" fillId="5" borderId="9" xfId="1" applyNumberFormat="1" applyFont="1" applyFill="1" applyBorder="1" applyAlignment="1">
      <alignment horizontal="left" vertical="center" wrapText="1"/>
    </xf>
    <xf numFmtId="0" fontId="7" fillId="5" borderId="14" xfId="1" applyNumberFormat="1" applyFont="1" applyFill="1" applyBorder="1" applyAlignment="1">
      <alignment horizontal="left" vertical="center" wrapText="1"/>
    </xf>
    <xf numFmtId="0" fontId="7" fillId="5" borderId="8" xfId="1" applyNumberFormat="1" applyFont="1" applyFill="1" applyBorder="1" applyAlignment="1">
      <alignment horizontal="left" vertical="center" wrapText="1"/>
    </xf>
    <xf numFmtId="0" fontId="7" fillId="5" borderId="15" xfId="0" applyFont="1" applyFill="1" applyBorder="1" applyAlignment="1">
      <alignment vertical="top" wrapText="1"/>
    </xf>
    <xf numFmtId="0" fontId="7" fillId="4" borderId="14" xfId="1" applyNumberFormat="1" applyFont="1" applyFill="1" applyBorder="1" applyAlignment="1">
      <alignment horizontal="left" vertical="center" wrapText="1"/>
    </xf>
    <xf numFmtId="0" fontId="7" fillId="4" borderId="18" xfId="1" applyNumberFormat="1" applyFont="1" applyFill="1" applyBorder="1" applyAlignment="1">
      <alignment horizontal="left" vertical="center" wrapText="1"/>
    </xf>
    <xf numFmtId="0" fontId="10" fillId="4" borderId="9" xfId="0" applyFont="1" applyFill="1" applyBorder="1" applyAlignment="1">
      <alignment wrapText="1"/>
    </xf>
    <xf numFmtId="0" fontId="7" fillId="4" borderId="21" xfId="1" applyNumberFormat="1" applyFont="1" applyFill="1" applyBorder="1" applyAlignment="1">
      <alignment horizontal="left" vertical="center" wrapText="1"/>
    </xf>
    <xf numFmtId="0" fontId="7" fillId="4" borderId="0" xfId="1" applyNumberFormat="1" applyFont="1" applyFill="1" applyBorder="1" applyAlignment="1">
      <alignment horizontal="left" vertical="center" wrapText="1"/>
    </xf>
    <xf numFmtId="0" fontId="2" fillId="0" borderId="17" xfId="1" applyFont="1" applyFill="1" applyBorder="1" applyAlignment="1">
      <alignment horizontal="center" vertical="center"/>
    </xf>
    <xf numFmtId="1" fontId="2" fillId="0" borderId="19" xfId="1" applyNumberFormat="1" applyFont="1" applyBorder="1" applyAlignment="1">
      <alignment horizontal="center" vertical="center"/>
    </xf>
    <xf numFmtId="0" fontId="2" fillId="0" borderId="20" xfId="1" applyBorder="1" applyAlignment="1">
      <alignment horizontal="center" vertical="center"/>
    </xf>
    <xf numFmtId="1" fontId="2" fillId="5" borderId="11" xfId="1" applyNumberFormat="1" applyFont="1" applyFill="1" applyBorder="1" applyAlignment="1">
      <alignment horizontal="center" vertical="center"/>
    </xf>
    <xf numFmtId="1" fontId="2" fillId="4" borderId="10" xfId="1" applyNumberFormat="1" applyFont="1" applyFill="1" applyBorder="1" applyAlignment="1">
      <alignment horizontal="center" vertical="center"/>
    </xf>
    <xf numFmtId="1" fontId="2" fillId="4" borderId="11" xfId="1" applyNumberFormat="1" applyFont="1" applyFill="1" applyBorder="1" applyAlignment="1">
      <alignment horizontal="center" vertical="center"/>
    </xf>
    <xf numFmtId="1" fontId="2" fillId="5" borderId="10" xfId="1" applyNumberFormat="1" applyFont="1" applyFill="1" applyBorder="1" applyAlignment="1">
      <alignment horizontal="center" vertical="center"/>
    </xf>
    <xf numFmtId="0" fontId="2" fillId="5" borderId="11" xfId="1" applyFont="1" applyFill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 wrapText="1"/>
    </xf>
    <xf numFmtId="166" fontId="12" fillId="0" borderId="37" xfId="0" applyNumberFormat="1" applyFont="1" applyFill="1" applyBorder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0" fontId="20" fillId="5" borderId="9" xfId="0" applyFont="1" applyFill="1" applyBorder="1" applyAlignment="1">
      <alignment horizontal="left" vertical="center" wrapText="1"/>
    </xf>
    <xf numFmtId="167" fontId="2" fillId="0" borderId="0" xfId="1" applyNumberFormat="1"/>
    <xf numFmtId="166" fontId="0" fillId="0" borderId="19" xfId="0" applyNumberFormat="1" applyBorder="1"/>
    <xf numFmtId="166" fontId="21" fillId="0" borderId="27" xfId="0" applyNumberFormat="1" applyFont="1" applyBorder="1" applyAlignment="1">
      <alignment horizontal="center" vertical="center"/>
    </xf>
    <xf numFmtId="166" fontId="21" fillId="0" borderId="8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66" fontId="21" fillId="0" borderId="29" xfId="0" applyNumberFormat="1" applyFont="1" applyBorder="1" applyAlignment="1">
      <alignment horizontal="center" vertical="center"/>
    </xf>
    <xf numFmtId="166" fontId="21" fillId="0" borderId="30" xfId="0" applyNumberFormat="1" applyFont="1" applyBorder="1" applyAlignment="1">
      <alignment horizontal="center" vertical="center"/>
    </xf>
    <xf numFmtId="166" fontId="21" fillId="0" borderId="21" xfId="0" applyNumberFormat="1" applyFont="1" applyBorder="1" applyAlignment="1">
      <alignment horizontal="center" vertical="center"/>
    </xf>
    <xf numFmtId="166" fontId="21" fillId="0" borderId="31" xfId="0" applyNumberFormat="1" applyFont="1" applyBorder="1" applyAlignment="1">
      <alignment horizontal="center" vertical="center"/>
    </xf>
    <xf numFmtId="166" fontId="21" fillId="0" borderId="32" xfId="0" applyNumberFormat="1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166" fontId="21" fillId="0" borderId="51" xfId="0" applyNumberFormat="1" applyFont="1" applyBorder="1" applyAlignment="1">
      <alignment horizontal="center" vertical="center"/>
    </xf>
    <xf numFmtId="2" fontId="14" fillId="0" borderId="0" xfId="0" applyNumberFormat="1" applyFont="1" applyFill="1" applyAlignment="1">
      <alignment horizontal="center" vertical="center"/>
    </xf>
    <xf numFmtId="166" fontId="21" fillId="0" borderId="33" xfId="0" applyNumberFormat="1" applyFont="1" applyBorder="1" applyAlignment="1">
      <alignment horizontal="center" vertical="center"/>
    </xf>
    <xf numFmtId="166" fontId="21" fillId="0" borderId="14" xfId="0" applyNumberFormat="1" applyFont="1" applyBorder="1" applyAlignment="1">
      <alignment horizontal="center" vertical="center"/>
    </xf>
    <xf numFmtId="166" fontId="21" fillId="0" borderId="34" xfId="0" applyNumberFormat="1" applyFont="1" applyBorder="1" applyAlignment="1">
      <alignment horizontal="center" vertical="center"/>
    </xf>
    <xf numFmtId="166" fontId="21" fillId="0" borderId="0" xfId="0" applyNumberFormat="1" applyFont="1" applyAlignment="1">
      <alignment horizontal="center"/>
    </xf>
    <xf numFmtId="2" fontId="14" fillId="0" borderId="0" xfId="0" applyNumberFormat="1" applyFont="1" applyAlignment="1">
      <alignment horizontal="center"/>
    </xf>
    <xf numFmtId="166" fontId="1" fillId="0" borderId="22" xfId="0" applyNumberFormat="1" applyFont="1" applyBorder="1" applyAlignment="1">
      <alignment horizontal="center" vertical="center"/>
    </xf>
    <xf numFmtId="166" fontId="0" fillId="0" borderId="30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12" fillId="0" borderId="6" xfId="1" applyNumberFormat="1" applyFont="1" applyBorder="1" applyAlignment="1">
      <alignment horizontal="center" vertical="center"/>
    </xf>
    <xf numFmtId="166" fontId="2" fillId="0" borderId="28" xfId="1" applyNumberFormat="1" applyFont="1" applyBorder="1" applyAlignment="1">
      <alignment horizontal="center" vertical="center"/>
    </xf>
    <xf numFmtId="166" fontId="12" fillId="0" borderId="11" xfId="1" applyNumberFormat="1" applyFont="1" applyBorder="1" applyAlignment="1">
      <alignment horizontal="center" vertical="center"/>
    </xf>
    <xf numFmtId="166" fontId="12" fillId="0" borderId="8" xfId="1" applyNumberFormat="1" applyFont="1" applyBorder="1" applyAlignment="1">
      <alignment horizontal="center" vertical="center"/>
    </xf>
    <xf numFmtId="166" fontId="2" fillId="0" borderId="32" xfId="1" applyNumberFormat="1" applyFont="1" applyBorder="1" applyAlignment="1">
      <alignment horizontal="center" vertical="center"/>
    </xf>
    <xf numFmtId="166" fontId="12" fillId="0" borderId="9" xfId="1" applyNumberFormat="1" applyFont="1" applyBorder="1" applyAlignment="1">
      <alignment horizontal="center" vertical="center"/>
    </xf>
    <xf numFmtId="166" fontId="12" fillId="0" borderId="6" xfId="1" applyNumberFormat="1" applyFont="1" applyFill="1" applyBorder="1" applyAlignment="1">
      <alignment horizontal="center" vertical="center"/>
    </xf>
    <xf numFmtId="166" fontId="2" fillId="0" borderId="32" xfId="1" applyNumberFormat="1" applyFont="1" applyFill="1" applyBorder="1" applyAlignment="1">
      <alignment horizontal="center" vertical="center"/>
    </xf>
    <xf numFmtId="166" fontId="12" fillId="0" borderId="11" xfId="1" applyNumberFormat="1" applyFont="1" applyFill="1" applyBorder="1" applyAlignment="1">
      <alignment horizontal="center" vertical="center"/>
    </xf>
    <xf numFmtId="166" fontId="12" fillId="0" borderId="9" xfId="1" applyNumberFormat="1" applyFont="1" applyFill="1" applyBorder="1" applyAlignment="1">
      <alignment horizontal="center" vertical="center"/>
    </xf>
    <xf numFmtId="166" fontId="14" fillId="4" borderId="49" xfId="0" applyNumberFormat="1" applyFont="1" applyFill="1" applyBorder="1" applyAlignment="1">
      <alignment horizontal="center" vertical="center"/>
    </xf>
    <xf numFmtId="166" fontId="12" fillId="0" borderId="41" xfId="1" applyNumberFormat="1" applyFont="1" applyFill="1" applyBorder="1" applyAlignment="1">
      <alignment horizontal="center" vertical="center"/>
    </xf>
    <xf numFmtId="166" fontId="21" fillId="4" borderId="40" xfId="0" applyNumberFormat="1" applyFont="1" applyFill="1" applyBorder="1" applyAlignment="1">
      <alignment horizontal="center" vertical="center"/>
    </xf>
    <xf numFmtId="166" fontId="21" fillId="0" borderId="10" xfId="0" applyNumberFormat="1" applyFont="1" applyBorder="1" applyAlignment="1">
      <alignment horizontal="center" vertical="center"/>
    </xf>
    <xf numFmtId="166" fontId="14" fillId="4" borderId="32" xfId="0" applyNumberFormat="1" applyFont="1" applyFill="1" applyBorder="1" applyAlignment="1">
      <alignment horizontal="center" vertical="center"/>
    </xf>
    <xf numFmtId="166" fontId="12" fillId="0" borderId="42" xfId="1" applyNumberFormat="1" applyFont="1" applyFill="1" applyBorder="1" applyAlignment="1">
      <alignment horizontal="center" vertical="center"/>
    </xf>
    <xf numFmtId="166" fontId="21" fillId="4" borderId="9" xfId="0" applyNumberFormat="1" applyFont="1" applyFill="1" applyBorder="1" applyAlignment="1">
      <alignment horizontal="center" vertical="center"/>
    </xf>
    <xf numFmtId="166" fontId="12" fillId="0" borderId="19" xfId="1" applyNumberFormat="1" applyFont="1" applyFill="1" applyBorder="1" applyAlignment="1">
      <alignment horizontal="center" vertical="center"/>
    </xf>
    <xf numFmtId="166" fontId="2" fillId="0" borderId="30" xfId="1" applyNumberFormat="1" applyFont="1" applyFill="1" applyBorder="1" applyAlignment="1">
      <alignment horizontal="center" vertical="center"/>
    </xf>
    <xf numFmtId="166" fontId="12" fillId="0" borderId="22" xfId="1" applyNumberFormat="1" applyFont="1" applyFill="1" applyBorder="1" applyAlignment="1">
      <alignment horizontal="center" vertical="center"/>
    </xf>
    <xf numFmtId="166" fontId="12" fillId="0" borderId="21" xfId="1" applyNumberFormat="1" applyFont="1" applyFill="1" applyBorder="1" applyAlignment="1">
      <alignment horizontal="center" vertical="center"/>
    </xf>
    <xf numFmtId="166" fontId="2" fillId="0" borderId="28" xfId="1" applyNumberFormat="1" applyFont="1" applyFill="1" applyBorder="1" applyAlignment="1">
      <alignment horizontal="center" vertical="center"/>
    </xf>
    <xf numFmtId="166" fontId="12" fillId="0" borderId="38" xfId="1" applyNumberFormat="1" applyFont="1" applyFill="1" applyBorder="1" applyAlignment="1">
      <alignment horizontal="center" vertical="center"/>
    </xf>
    <xf numFmtId="166" fontId="12" fillId="0" borderId="8" xfId="1" applyNumberFormat="1" applyFont="1" applyFill="1" applyBorder="1" applyAlignment="1">
      <alignment horizontal="center" vertical="center"/>
    </xf>
    <xf numFmtId="166" fontId="12" fillId="0" borderId="10" xfId="1" applyNumberFormat="1" applyFont="1" applyFill="1" applyBorder="1" applyAlignment="1">
      <alignment horizontal="center" vertical="center"/>
    </xf>
    <xf numFmtId="166" fontId="12" fillId="0" borderId="47" xfId="1" applyNumberFormat="1" applyFont="1" applyFill="1" applyBorder="1" applyAlignment="1">
      <alignment horizontal="center" vertical="center"/>
    </xf>
    <xf numFmtId="166" fontId="2" fillId="0" borderId="45" xfId="1" applyNumberFormat="1" applyFont="1" applyFill="1" applyBorder="1" applyAlignment="1">
      <alignment horizontal="center" vertical="center"/>
    </xf>
    <xf numFmtId="166" fontId="12" fillId="0" borderId="43" xfId="1" applyNumberFormat="1" applyFont="1" applyFill="1" applyBorder="1" applyAlignment="1">
      <alignment horizontal="center" vertical="center"/>
    </xf>
    <xf numFmtId="166" fontId="12" fillId="0" borderId="18" xfId="1" applyNumberFormat="1" applyFont="1" applyFill="1" applyBorder="1" applyAlignment="1">
      <alignment horizontal="center" vertical="center"/>
    </xf>
    <xf numFmtId="166" fontId="21" fillId="0" borderId="19" xfId="0" applyNumberFormat="1" applyFont="1" applyBorder="1" applyAlignment="1">
      <alignment horizontal="center" vertical="center"/>
    </xf>
    <xf numFmtId="166" fontId="14" fillId="4" borderId="30" xfId="0" applyNumberFormat="1" applyFont="1" applyFill="1" applyBorder="1" applyAlignment="1">
      <alignment horizontal="center" vertical="center"/>
    </xf>
    <xf numFmtId="166" fontId="21" fillId="4" borderId="21" xfId="0" applyNumberFormat="1" applyFont="1" applyFill="1" applyBorder="1" applyAlignment="1">
      <alignment horizontal="center" vertical="center"/>
    </xf>
    <xf numFmtId="166" fontId="21" fillId="0" borderId="12" xfId="0" applyNumberFormat="1" applyFont="1" applyBorder="1" applyAlignment="1">
      <alignment horizontal="center" vertical="center"/>
    </xf>
    <xf numFmtId="166" fontId="14" fillId="4" borderId="34" xfId="0" applyNumberFormat="1" applyFont="1" applyFill="1" applyBorder="1" applyAlignment="1">
      <alignment horizontal="center" vertical="center"/>
    </xf>
    <xf numFmtId="166" fontId="12" fillId="0" borderId="39" xfId="1" applyNumberFormat="1" applyFont="1" applyFill="1" applyBorder="1" applyAlignment="1">
      <alignment horizontal="center" vertical="center"/>
    </xf>
    <xf numFmtId="166" fontId="21" fillId="4" borderId="14" xfId="0" applyNumberFormat="1" applyFont="1" applyFill="1" applyBorder="1" applyAlignment="1">
      <alignment horizontal="center" vertical="center"/>
    </xf>
    <xf numFmtId="166" fontId="21" fillId="0" borderId="6" xfId="0" applyNumberFormat="1" applyFont="1" applyBorder="1" applyAlignment="1">
      <alignment horizontal="center" vertical="center"/>
    </xf>
    <xf numFmtId="166" fontId="14" fillId="4" borderId="28" xfId="0" applyNumberFormat="1" applyFont="1" applyFill="1" applyBorder="1" applyAlignment="1">
      <alignment horizontal="center" vertical="center"/>
    </xf>
    <xf numFmtId="166" fontId="21" fillId="4" borderId="8" xfId="0" applyNumberFormat="1" applyFont="1" applyFill="1" applyBorder="1" applyAlignment="1">
      <alignment horizontal="center" vertical="center"/>
    </xf>
    <xf numFmtId="166" fontId="1" fillId="0" borderId="41" xfId="0" applyNumberFormat="1" applyFont="1" applyBorder="1"/>
    <xf numFmtId="166" fontId="0" fillId="0" borderId="41" xfId="0" applyNumberFormat="1" applyBorder="1"/>
    <xf numFmtId="166" fontId="5" fillId="0" borderId="35" xfId="1" applyNumberFormat="1" applyFont="1" applyFill="1" applyBorder="1" applyAlignment="1">
      <alignment horizontal="center" vertical="center" wrapText="1"/>
    </xf>
    <xf numFmtId="166" fontId="0" fillId="0" borderId="30" xfId="0" applyNumberFormat="1" applyBorder="1"/>
    <xf numFmtId="166" fontId="14" fillId="0" borderId="28" xfId="0" applyNumberFormat="1" applyFont="1" applyBorder="1" applyAlignment="1">
      <alignment horizontal="center" vertical="center"/>
    </xf>
    <xf numFmtId="166" fontId="14" fillId="0" borderId="30" xfId="0" applyNumberFormat="1" applyFont="1" applyBorder="1" applyAlignment="1">
      <alignment horizontal="center" vertical="center"/>
    </xf>
    <xf numFmtId="166" fontId="14" fillId="0" borderId="53" xfId="0" applyNumberFormat="1" applyFont="1" applyBorder="1" applyAlignment="1">
      <alignment horizontal="center" vertical="center"/>
    </xf>
    <xf numFmtId="166" fontId="14" fillId="0" borderId="34" xfId="0" applyNumberFormat="1" applyFont="1" applyBorder="1" applyAlignment="1">
      <alignment horizontal="center" vertical="center"/>
    </xf>
    <xf numFmtId="2" fontId="5" fillId="0" borderId="10" xfId="1" applyNumberFormat="1" applyFont="1" applyBorder="1" applyAlignment="1">
      <alignment horizontal="center" vertical="center" wrapText="1"/>
    </xf>
    <xf numFmtId="2" fontId="5" fillId="0" borderId="9" xfId="1" applyNumberFormat="1" applyFont="1" applyBorder="1" applyAlignment="1">
      <alignment horizontal="center" vertical="center" wrapText="1"/>
    </xf>
    <xf numFmtId="2" fontId="0" fillId="0" borderId="9" xfId="0" applyNumberFormat="1" applyFont="1" applyBorder="1" applyAlignment="1">
      <alignment horizontal="center"/>
    </xf>
    <xf numFmtId="167" fontId="14" fillId="0" borderId="9" xfId="0" applyNumberFormat="1" applyFont="1" applyBorder="1" applyAlignment="1">
      <alignment horizontal="center" vertical="center"/>
    </xf>
    <xf numFmtId="2" fontId="14" fillId="0" borderId="9" xfId="0" applyNumberFormat="1" applyFont="1" applyBorder="1" applyAlignment="1">
      <alignment horizontal="center" vertical="center"/>
    </xf>
    <xf numFmtId="2" fontId="14" fillId="0" borderId="14" xfId="0" applyNumberFormat="1" applyFont="1" applyBorder="1" applyAlignment="1">
      <alignment horizontal="center" vertical="center"/>
    </xf>
    <xf numFmtId="2" fontId="14" fillId="0" borderId="18" xfId="0" applyNumberFormat="1" applyFont="1" applyBorder="1" applyAlignment="1">
      <alignment horizontal="center" vertical="center"/>
    </xf>
    <xf numFmtId="2" fontId="14" fillId="0" borderId="21" xfId="0" applyNumberFormat="1" applyFont="1" applyBorder="1" applyAlignment="1">
      <alignment horizontal="center" vertical="center"/>
    </xf>
    <xf numFmtId="0" fontId="2" fillId="0" borderId="31" xfId="2" applyBorder="1" applyAlignment="1">
      <alignment horizontal="center" vertical="center"/>
    </xf>
    <xf numFmtId="167" fontId="14" fillId="0" borderId="31" xfId="2" applyNumberFormat="1" applyFont="1" applyBorder="1" applyAlignment="1">
      <alignment vertical="center"/>
    </xf>
    <xf numFmtId="167" fontId="14" fillId="0" borderId="32" xfId="2" applyNumberFormat="1" applyFont="1" applyBorder="1" applyAlignment="1">
      <alignment vertical="center"/>
    </xf>
    <xf numFmtId="167" fontId="2" fillId="0" borderId="32" xfId="2" applyNumberFormat="1" applyBorder="1" applyAlignment="1">
      <alignment vertical="center"/>
    </xf>
    <xf numFmtId="167" fontId="2" fillId="0" borderId="9" xfId="2" applyNumberFormat="1" applyBorder="1" applyAlignment="1">
      <alignment vertical="center"/>
    </xf>
    <xf numFmtId="167" fontId="2" fillId="0" borderId="0" xfId="2" applyNumberFormat="1" applyAlignment="1">
      <alignment vertical="center"/>
    </xf>
    <xf numFmtId="167" fontId="2" fillId="0" borderId="31" xfId="2" applyNumberFormat="1" applyBorder="1" applyAlignment="1">
      <alignment vertical="center"/>
    </xf>
    <xf numFmtId="0" fontId="7" fillId="4" borderId="9" xfId="1" applyNumberFormat="1" applyFont="1" applyFill="1" applyBorder="1" applyAlignment="1">
      <alignment horizontal="left" vertical="top" wrapText="1"/>
    </xf>
    <xf numFmtId="4" fontId="0" fillId="0" borderId="41" xfId="0" applyNumberFormat="1" applyBorder="1"/>
    <xf numFmtId="166" fontId="14" fillId="4" borderId="8" xfId="0" applyNumberFormat="1" applyFont="1" applyFill="1" applyBorder="1" applyAlignment="1">
      <alignment horizontal="center" vertical="center"/>
    </xf>
    <xf numFmtId="0" fontId="17" fillId="0" borderId="26" xfId="1" applyFont="1" applyBorder="1" applyAlignment="1">
      <alignment horizontal="center" vertical="center"/>
    </xf>
    <xf numFmtId="1" fontId="19" fillId="4" borderId="11" xfId="1" applyNumberFormat="1" applyFont="1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49" fontId="0" fillId="0" borderId="32" xfId="0" applyNumberFormat="1" applyFont="1" applyFill="1" applyBorder="1" applyAlignment="1">
      <alignment horizontal="center" vertical="center"/>
    </xf>
    <xf numFmtId="0" fontId="0" fillId="0" borderId="32" xfId="0" applyFont="1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49" fontId="0" fillId="0" borderId="32" xfId="0" applyNumberFormat="1" applyFill="1" applyBorder="1" applyAlignment="1">
      <alignment horizontal="center" vertical="center"/>
    </xf>
    <xf numFmtId="0" fontId="22" fillId="0" borderId="30" xfId="0" applyNumberFormat="1" applyFont="1" applyBorder="1" applyAlignment="1">
      <alignment horizontal="center"/>
    </xf>
    <xf numFmtId="0" fontId="22" fillId="0" borderId="32" xfId="0" applyNumberFormat="1" applyFont="1" applyBorder="1" applyAlignment="1">
      <alignment horizontal="center"/>
    </xf>
    <xf numFmtId="0" fontId="22" fillId="0" borderId="34" xfId="0" applyNumberFormat="1" applyFont="1" applyBorder="1" applyAlignment="1">
      <alignment horizontal="center"/>
    </xf>
    <xf numFmtId="1" fontId="23" fillId="0" borderId="3" xfId="0" applyNumberFormat="1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1" fontId="24" fillId="0" borderId="5" xfId="0" applyNumberFormat="1" applyFont="1" applyBorder="1" applyAlignment="1" applyProtection="1">
      <alignment horizontal="center" vertical="center" wrapText="1"/>
      <protection locked="0"/>
    </xf>
    <xf numFmtId="1" fontId="24" fillId="0" borderId="4" xfId="0" applyNumberFormat="1" applyFont="1" applyBorder="1" applyAlignment="1" applyProtection="1">
      <alignment horizontal="left" vertical="center"/>
      <protection locked="0"/>
    </xf>
    <xf numFmtId="2" fontId="0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6" fontId="21" fillId="0" borderId="9" xfId="0" applyNumberFormat="1" applyFont="1" applyBorder="1" applyAlignment="1">
      <alignment horizontal="center" vertical="center"/>
    </xf>
    <xf numFmtId="2" fontId="0" fillId="0" borderId="19" xfId="0" applyNumberFormat="1" applyFont="1" applyBorder="1" applyAlignment="1">
      <alignment horizontal="center"/>
    </xf>
    <xf numFmtId="2" fontId="5" fillId="0" borderId="42" xfId="1" applyNumberFormat="1" applyFont="1" applyBorder="1" applyAlignment="1">
      <alignment horizontal="center" vertical="center" wrapText="1"/>
    </xf>
    <xf numFmtId="0" fontId="0" fillId="0" borderId="47" xfId="0" applyBorder="1"/>
    <xf numFmtId="167" fontId="0" fillId="0" borderId="0" xfId="0" applyNumberFormat="1"/>
    <xf numFmtId="164" fontId="0" fillId="0" borderId="20" xfId="0" applyNumberFormat="1" applyBorder="1" applyAlignment="1">
      <alignment horizontal="center" vertical="center"/>
    </xf>
    <xf numFmtId="166" fontId="5" fillId="0" borderId="35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4" fontId="0" fillId="0" borderId="0" xfId="0" applyNumberFormat="1" applyFill="1" applyBorder="1"/>
    <xf numFmtId="166" fontId="0" fillId="0" borderId="0" xfId="0" applyNumberFormat="1" applyFill="1" applyBorder="1"/>
    <xf numFmtId="2" fontId="0" fillId="0" borderId="0" xfId="0" applyNumberFormat="1" applyFill="1" applyBorder="1"/>
    <xf numFmtId="2" fontId="0" fillId="0" borderId="0" xfId="0" applyNumberFormat="1" applyFont="1" applyFill="1" applyBorder="1"/>
    <xf numFmtId="166" fontId="21" fillId="0" borderId="0" xfId="0" applyNumberFormat="1" applyFont="1" applyFill="1" applyAlignment="1">
      <alignment horizontal="center"/>
    </xf>
    <xf numFmtId="167" fontId="0" fillId="3" borderId="26" xfId="0" applyNumberFormat="1" applyFill="1" applyBorder="1" applyAlignment="1">
      <alignment horizontal="center" vertical="center"/>
    </xf>
    <xf numFmtId="169" fontId="0" fillId="0" borderId="0" xfId="0" applyNumberFormat="1"/>
    <xf numFmtId="169" fontId="2" fillId="0" borderId="0" xfId="1" applyNumberFormat="1"/>
    <xf numFmtId="4" fontId="14" fillId="4" borderId="6" xfId="0" applyNumberFormat="1" applyFont="1" applyFill="1" applyBorder="1" applyAlignment="1">
      <alignment horizontal="center" vertical="center"/>
    </xf>
    <xf numFmtId="166" fontId="21" fillId="0" borderId="24" xfId="0" applyNumberFormat="1" applyFont="1" applyBorder="1" applyAlignment="1">
      <alignment horizontal="center" vertical="center"/>
    </xf>
    <xf numFmtId="164" fontId="2" fillId="0" borderId="6" xfId="1" applyNumberFormat="1" applyBorder="1" applyAlignment="1">
      <alignment horizontal="center" vertical="center"/>
    </xf>
    <xf numFmtId="164" fontId="19" fillId="0" borderId="19" xfId="1" applyNumberFormat="1" applyFont="1" applyBorder="1" applyAlignment="1">
      <alignment horizontal="center" vertical="center"/>
    </xf>
    <xf numFmtId="164" fontId="19" fillId="0" borderId="6" xfId="1" applyNumberFormat="1" applyFont="1" applyBorder="1" applyAlignment="1">
      <alignment horizontal="center" vertical="center"/>
    </xf>
    <xf numFmtId="164" fontId="19" fillId="0" borderId="10" xfId="0" applyNumberFormat="1" applyFont="1" applyBorder="1" applyAlignment="1">
      <alignment horizontal="center" vertical="center"/>
    </xf>
    <xf numFmtId="164" fontId="19" fillId="0" borderId="6" xfId="0" applyNumberFormat="1" applyFont="1" applyBorder="1" applyAlignment="1">
      <alignment horizontal="center" vertical="center"/>
    </xf>
    <xf numFmtId="164" fontId="19" fillId="0" borderId="10" xfId="1" applyNumberFormat="1" applyFont="1" applyBorder="1" applyAlignment="1">
      <alignment horizontal="center" vertical="center"/>
    </xf>
    <xf numFmtId="164" fontId="19" fillId="0" borderId="16" xfId="1" applyNumberFormat="1" applyFont="1" applyBorder="1" applyAlignment="1">
      <alignment horizontal="center" vertical="center"/>
    </xf>
    <xf numFmtId="164" fontId="2" fillId="0" borderId="19" xfId="1" applyNumberFormat="1" applyBorder="1" applyAlignment="1">
      <alignment horizontal="center" vertical="center"/>
    </xf>
    <xf numFmtId="164" fontId="2" fillId="0" borderId="48" xfId="1" applyNumberFormat="1" applyBorder="1" applyAlignment="1">
      <alignment horizontal="center" vertical="center"/>
    </xf>
    <xf numFmtId="164" fontId="0" fillId="0" borderId="0" xfId="0" applyNumberFormat="1" applyFont="1" applyBorder="1" applyAlignment="1" applyProtection="1">
      <alignment horizontal="center" wrapText="1"/>
    </xf>
    <xf numFmtId="4" fontId="2" fillId="0" borderId="27" xfId="1" applyNumberFormat="1" applyBorder="1" applyAlignment="1">
      <alignment horizontal="center" vertical="center"/>
    </xf>
    <xf numFmtId="4" fontId="19" fillId="0" borderId="29" xfId="1" applyNumberFormat="1" applyFont="1" applyBorder="1" applyAlignment="1">
      <alignment horizontal="center" vertical="center"/>
    </xf>
    <xf numFmtId="4" fontId="19" fillId="0" borderId="27" xfId="1" applyNumberFormat="1" applyFont="1" applyBorder="1" applyAlignment="1">
      <alignment horizontal="center" vertical="center"/>
    </xf>
    <xf numFmtId="4" fontId="19" fillId="0" borderId="31" xfId="0" applyNumberFormat="1" applyFont="1" applyBorder="1" applyAlignment="1">
      <alignment horizontal="center" vertical="center"/>
    </xf>
    <xf numFmtId="4" fontId="19" fillId="0" borderId="27" xfId="0" applyNumberFormat="1" applyFont="1" applyBorder="1" applyAlignment="1">
      <alignment horizontal="center" vertical="center"/>
    </xf>
    <xf numFmtId="4" fontId="19" fillId="0" borderId="31" xfId="1" applyNumberFormat="1" applyFont="1" applyBorder="1" applyAlignment="1">
      <alignment horizontal="center" vertical="center"/>
    </xf>
    <xf numFmtId="4" fontId="19" fillId="0" borderId="44" xfId="1" applyNumberFormat="1" applyFont="1" applyBorder="1" applyAlignment="1">
      <alignment horizontal="center" vertical="center"/>
    </xf>
    <xf numFmtId="4" fontId="2" fillId="0" borderId="29" xfId="1" applyNumberFormat="1" applyBorder="1" applyAlignment="1">
      <alignment horizontal="center" vertical="center"/>
    </xf>
    <xf numFmtId="4" fontId="2" fillId="0" borderId="24" xfId="1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4" fontId="14" fillId="4" borderId="27" xfId="0" applyNumberFormat="1" applyFont="1" applyFill="1" applyBorder="1" applyAlignment="1">
      <alignment horizontal="center" vertical="center"/>
    </xf>
    <xf numFmtId="169" fontId="2" fillId="0" borderId="45" xfId="2" applyNumberFormat="1" applyBorder="1"/>
    <xf numFmtId="169" fontId="2" fillId="0" borderId="18" xfId="2" applyNumberFormat="1" applyBorder="1"/>
    <xf numFmtId="169" fontId="2" fillId="0" borderId="0" xfId="2" applyNumberFormat="1"/>
    <xf numFmtId="169" fontId="2" fillId="0" borderId="44" xfId="2" applyNumberFormat="1" applyBorder="1"/>
    <xf numFmtId="164" fontId="5" fillId="0" borderId="35" xfId="0" applyNumberFormat="1" applyFont="1" applyFill="1" applyBorder="1" applyAlignment="1">
      <alignment horizontal="center" vertical="center" wrapText="1"/>
    </xf>
    <xf numFmtId="2" fontId="0" fillId="0" borderId="26" xfId="0" applyNumberFormat="1" applyFill="1" applyBorder="1" applyAlignment="1">
      <alignment horizontal="center" vertical="center"/>
    </xf>
    <xf numFmtId="4" fontId="14" fillId="4" borderId="46" xfId="0" applyNumberFormat="1" applyFont="1" applyFill="1" applyBorder="1" applyAlignment="1">
      <alignment horizontal="center" vertical="center"/>
    </xf>
    <xf numFmtId="166" fontId="14" fillId="4" borderId="9" xfId="0" applyNumberFormat="1" applyFont="1" applyFill="1" applyBorder="1" applyAlignment="1">
      <alignment horizontal="center" vertical="center"/>
    </xf>
    <xf numFmtId="4" fontId="14" fillId="4" borderId="44" xfId="0" applyNumberFormat="1" applyFont="1" applyFill="1" applyBorder="1" applyAlignment="1">
      <alignment horizontal="center" vertical="center"/>
    </xf>
    <xf numFmtId="166" fontId="14" fillId="4" borderId="45" xfId="0" applyNumberFormat="1" applyFont="1" applyFill="1" applyBorder="1" applyAlignment="1">
      <alignment horizontal="center" vertical="center"/>
    </xf>
    <xf numFmtId="166" fontId="14" fillId="4" borderId="18" xfId="0" applyNumberFormat="1" applyFont="1" applyFill="1" applyBorder="1" applyAlignment="1">
      <alignment horizontal="center" vertical="center"/>
    </xf>
    <xf numFmtId="4" fontId="14" fillId="4" borderId="29" xfId="0" applyNumberFormat="1" applyFont="1" applyFill="1" applyBorder="1" applyAlignment="1">
      <alignment horizontal="center" vertical="center"/>
    </xf>
    <xf numFmtId="166" fontId="14" fillId="4" borderId="21" xfId="0" applyNumberFormat="1" applyFont="1" applyFill="1" applyBorder="1" applyAlignment="1">
      <alignment horizontal="center" vertical="center"/>
    </xf>
    <xf numFmtId="167" fontId="14" fillId="4" borderId="32" xfId="0" applyNumberFormat="1" applyFont="1" applyFill="1" applyBorder="1" applyAlignment="1">
      <alignment horizontal="center" vertical="center"/>
    </xf>
    <xf numFmtId="166" fontId="14" fillId="4" borderId="36" xfId="0" applyNumberFormat="1" applyFont="1" applyFill="1" applyBorder="1" applyAlignment="1">
      <alignment horizontal="center" vertical="center"/>
    </xf>
    <xf numFmtId="4" fontId="14" fillId="4" borderId="32" xfId="0" applyNumberFormat="1" applyFont="1" applyFill="1" applyBorder="1" applyAlignment="1">
      <alignment horizontal="center" vertical="center"/>
    </xf>
    <xf numFmtId="4" fontId="14" fillId="4" borderId="51" xfId="0" applyNumberFormat="1" applyFont="1" applyFill="1" applyBorder="1" applyAlignment="1">
      <alignment horizontal="center" vertical="center"/>
    </xf>
    <xf numFmtId="166" fontId="14" fillId="4" borderId="53" xfId="0" applyNumberFormat="1" applyFont="1" applyFill="1" applyBorder="1" applyAlignment="1">
      <alignment horizontal="center" vertical="center"/>
    </xf>
    <xf numFmtId="4" fontId="14" fillId="4" borderId="33" xfId="0" applyNumberFormat="1" applyFont="1" applyFill="1" applyBorder="1" applyAlignment="1">
      <alignment horizontal="center" vertical="center"/>
    </xf>
    <xf numFmtId="166" fontId="14" fillId="4" borderId="14" xfId="0" applyNumberFormat="1" applyFont="1" applyFill="1" applyBorder="1" applyAlignment="1">
      <alignment horizontal="center" vertical="center"/>
    </xf>
    <xf numFmtId="166" fontId="14" fillId="4" borderId="6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right"/>
    </xf>
    <xf numFmtId="166" fontId="12" fillId="0" borderId="17" xfId="1" applyNumberFormat="1" applyFont="1" applyFill="1" applyBorder="1" applyAlignment="1">
      <alignment horizontal="center" vertical="center"/>
    </xf>
    <xf numFmtId="164" fontId="2" fillId="0" borderId="47" xfId="1" applyNumberFormat="1" applyBorder="1" applyAlignment="1">
      <alignment horizontal="center" vertical="center"/>
    </xf>
    <xf numFmtId="166" fontId="21" fillId="0" borderId="44" xfId="0" applyNumberFormat="1" applyFont="1" applyBorder="1" applyAlignment="1">
      <alignment horizontal="center" vertical="center"/>
    </xf>
    <xf numFmtId="166" fontId="21" fillId="0" borderId="18" xfId="0" applyNumberFormat="1" applyFont="1" applyBorder="1" applyAlignment="1">
      <alignment horizontal="center" vertical="center"/>
    </xf>
    <xf numFmtId="1" fontId="2" fillId="0" borderId="20" xfId="1" applyNumberFormat="1" applyBorder="1" applyAlignment="1">
      <alignment horizontal="center" vertical="center"/>
    </xf>
    <xf numFmtId="166" fontId="21" fillId="0" borderId="54" xfId="0" applyNumberFormat="1" applyFont="1" applyBorder="1" applyAlignment="1">
      <alignment horizontal="center" vertical="center"/>
    </xf>
    <xf numFmtId="166" fontId="21" fillId="0" borderId="45" xfId="0" applyNumberFormat="1" applyFont="1" applyBorder="1" applyAlignment="1">
      <alignment horizontal="center" vertical="center"/>
    </xf>
    <xf numFmtId="166" fontId="25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/>
    </xf>
    <xf numFmtId="167" fontId="14" fillId="0" borderId="21" xfId="0" applyNumberFormat="1" applyFont="1" applyBorder="1" applyAlignment="1">
      <alignment horizontal="center" vertical="center"/>
    </xf>
    <xf numFmtId="164" fontId="5" fillId="0" borderId="23" xfId="0" applyNumberFormat="1" applyFont="1" applyBorder="1" applyAlignment="1">
      <alignment horizontal="center" vertical="center" wrapText="1"/>
    </xf>
    <xf numFmtId="2" fontId="14" fillId="4" borderId="32" xfId="0" applyNumberFormat="1" applyFont="1" applyFill="1" applyBorder="1" applyAlignment="1">
      <alignment horizontal="center" vertical="center"/>
    </xf>
    <xf numFmtId="165" fontId="14" fillId="4" borderId="32" xfId="0" applyNumberFormat="1" applyFont="1" applyFill="1" applyBorder="1" applyAlignment="1">
      <alignment horizontal="center" vertical="center"/>
    </xf>
    <xf numFmtId="165" fontId="14" fillId="4" borderId="45" xfId="0" applyNumberFormat="1" applyFont="1" applyFill="1" applyBorder="1" applyAlignment="1">
      <alignment horizontal="center" vertical="center"/>
    </xf>
    <xf numFmtId="167" fontId="14" fillId="4" borderId="45" xfId="0" applyNumberFormat="1" applyFont="1" applyFill="1" applyBorder="1" applyAlignment="1">
      <alignment horizontal="center" vertical="center"/>
    </xf>
    <xf numFmtId="165" fontId="14" fillId="4" borderId="30" xfId="0" applyNumberFormat="1" applyFont="1" applyFill="1" applyBorder="1" applyAlignment="1">
      <alignment horizontal="center" vertical="center"/>
    </xf>
    <xf numFmtId="167" fontId="14" fillId="4" borderId="30" xfId="0" applyNumberFormat="1" applyFont="1" applyFill="1" applyBorder="1" applyAlignment="1">
      <alignment horizontal="center" vertical="center"/>
    </xf>
    <xf numFmtId="0" fontId="5" fillId="0" borderId="20" xfId="2" applyFont="1" applyBorder="1" applyAlignment="1">
      <alignment horizontal="center" vertical="center" wrapText="1"/>
    </xf>
    <xf numFmtId="167" fontId="2" fillId="0" borderId="11" xfId="2" applyNumberFormat="1" applyBorder="1"/>
    <xf numFmtId="167" fontId="2" fillId="0" borderId="11" xfId="2" applyNumberFormat="1" applyBorder="1" applyAlignment="1">
      <alignment vertical="center"/>
    </xf>
    <xf numFmtId="169" fontId="14" fillId="0" borderId="11" xfId="2" applyNumberFormat="1" applyFont="1" applyFill="1" applyBorder="1"/>
    <xf numFmtId="169" fontId="2" fillId="0" borderId="17" xfId="2" applyNumberFormat="1" applyBorder="1"/>
    <xf numFmtId="0" fontId="2" fillId="0" borderId="0" xfId="1" applyAlignment="1">
      <alignment wrapText="1"/>
    </xf>
    <xf numFmtId="0" fontId="2" fillId="0" borderId="0" xfId="1" applyAlignment="1">
      <alignment horizontal="right"/>
    </xf>
    <xf numFmtId="170" fontId="14" fillId="0" borderId="32" xfId="2" applyNumberFormat="1" applyFont="1" applyFill="1" applyBorder="1"/>
    <xf numFmtId="170" fontId="2" fillId="0" borderId="32" xfId="2" applyNumberFormat="1" applyFill="1" applyBorder="1"/>
    <xf numFmtId="170" fontId="2" fillId="0" borderId="45" xfId="2" applyNumberFormat="1" applyBorder="1"/>
    <xf numFmtId="0" fontId="2" fillId="0" borderId="24" xfId="2" applyBorder="1"/>
    <xf numFmtId="0" fontId="5" fillId="0" borderId="36" xfId="2" applyFont="1" applyBorder="1"/>
    <xf numFmtId="167" fontId="2" fillId="0" borderId="24" xfId="2" applyNumberFormat="1" applyBorder="1"/>
    <xf numFmtId="169" fontId="2" fillId="0" borderId="25" xfId="2" applyNumberFormat="1" applyBorder="1"/>
    <xf numFmtId="167" fontId="2" fillId="0" borderId="25" xfId="2" applyNumberFormat="1" applyBorder="1"/>
    <xf numFmtId="167" fontId="2" fillId="0" borderId="36" xfId="2" applyNumberFormat="1" applyBorder="1"/>
    <xf numFmtId="0" fontId="2" fillId="0" borderId="33" xfId="2" applyFont="1" applyBorder="1" applyAlignment="1">
      <alignment horizontal="center"/>
    </xf>
    <xf numFmtId="167" fontId="2" fillId="0" borderId="13" xfId="2" applyNumberFormat="1" applyBorder="1"/>
    <xf numFmtId="166" fontId="26" fillId="0" borderId="20" xfId="0" applyNumberFormat="1" applyFont="1" applyBorder="1" applyAlignment="1">
      <alignment horizontal="center" vertical="center"/>
    </xf>
    <xf numFmtId="164" fontId="4" fillId="0" borderId="37" xfId="0" applyNumberFormat="1" applyFont="1" applyBorder="1" applyAlignment="1">
      <alignment horizontal="center" vertical="center" wrapText="1"/>
    </xf>
    <xf numFmtId="167" fontId="14" fillId="0" borderId="31" xfId="2" applyNumberFormat="1" applyFont="1" applyFill="1" applyBorder="1"/>
    <xf numFmtId="167" fontId="14" fillId="4" borderId="9" xfId="0" applyNumberFormat="1" applyFont="1" applyFill="1" applyBorder="1" applyAlignment="1">
      <alignment horizontal="center" vertical="center"/>
    </xf>
    <xf numFmtId="167" fontId="15" fillId="0" borderId="31" xfId="2" applyNumberFormat="1" applyFont="1" applyFill="1" applyBorder="1"/>
    <xf numFmtId="0" fontId="27" fillId="0" borderId="0" xfId="2" applyFont="1"/>
    <xf numFmtId="0" fontId="5" fillId="0" borderId="35" xfId="0" applyFont="1" applyBorder="1" applyAlignment="1">
      <alignment horizontal="center" vertical="center" wrapText="1"/>
    </xf>
    <xf numFmtId="0" fontId="28" fillId="0" borderId="0" xfId="0" applyFont="1"/>
    <xf numFmtId="0" fontId="28" fillId="3" borderId="26" xfId="0" applyFont="1" applyFill="1" applyBorder="1" applyAlignment="1">
      <alignment horizontal="center" vertical="center"/>
    </xf>
    <xf numFmtId="166" fontId="29" fillId="0" borderId="35" xfId="0" applyNumberFormat="1" applyFont="1" applyFill="1" applyBorder="1" applyAlignment="1">
      <alignment horizontal="center" vertical="center" wrapText="1"/>
    </xf>
    <xf numFmtId="164" fontId="28" fillId="0" borderId="20" xfId="0" applyNumberFormat="1" applyFont="1" applyBorder="1" applyAlignment="1">
      <alignment horizontal="center" vertical="center"/>
    </xf>
    <xf numFmtId="166" fontId="30" fillId="4" borderId="32" xfId="0" applyNumberFormat="1" applyFont="1" applyFill="1" applyBorder="1" applyAlignment="1">
      <alignment horizontal="center" vertical="center"/>
    </xf>
    <xf numFmtId="166" fontId="30" fillId="4" borderId="45" xfId="0" applyNumberFormat="1" applyFont="1" applyFill="1" applyBorder="1" applyAlignment="1">
      <alignment horizontal="center" vertical="center"/>
    </xf>
    <xf numFmtId="166" fontId="30" fillId="4" borderId="30" xfId="0" applyNumberFormat="1" applyFont="1" applyFill="1" applyBorder="1" applyAlignment="1">
      <alignment horizontal="center" vertical="center"/>
    </xf>
    <xf numFmtId="166" fontId="30" fillId="4" borderId="34" xfId="0" applyNumberFormat="1" applyFont="1" applyFill="1" applyBorder="1" applyAlignment="1">
      <alignment horizontal="center" vertical="center"/>
    </xf>
    <xf numFmtId="164" fontId="28" fillId="0" borderId="0" xfId="0" applyNumberFormat="1" applyFont="1"/>
    <xf numFmtId="0" fontId="31" fillId="0" borderId="0" xfId="2" applyFont="1" applyFill="1" applyBorder="1" applyAlignment="1">
      <alignment horizontal="right"/>
    </xf>
    <xf numFmtId="0" fontId="32" fillId="0" borderId="0" xfId="1" applyFont="1"/>
    <xf numFmtId="168" fontId="0" fillId="0" borderId="28" xfId="0" applyNumberFormat="1" applyFill="1" applyBorder="1" applyAlignment="1">
      <alignment horizontal="center" vertical="center"/>
    </xf>
    <xf numFmtId="0" fontId="6" fillId="4" borderId="8" xfId="1" applyNumberFormat="1" applyFont="1" applyFill="1" applyBorder="1" applyAlignment="1">
      <alignment horizontal="left" vertical="center" wrapText="1"/>
    </xf>
    <xf numFmtId="166" fontId="12" fillId="0" borderId="7" xfId="1" applyNumberFormat="1" applyFont="1" applyBorder="1" applyAlignment="1">
      <alignment horizontal="center" vertical="center"/>
    </xf>
    <xf numFmtId="167" fontId="14" fillId="4" borderId="28" xfId="0" applyNumberFormat="1" applyFont="1" applyFill="1" applyBorder="1" applyAlignment="1">
      <alignment horizontal="center" vertical="center"/>
    </xf>
    <xf numFmtId="166" fontId="30" fillId="4" borderId="28" xfId="0" applyNumberFormat="1" applyFont="1" applyFill="1" applyBorder="1" applyAlignment="1">
      <alignment horizontal="center" vertical="center"/>
    </xf>
    <xf numFmtId="2" fontId="14" fillId="0" borderId="8" xfId="0" applyNumberFormat="1" applyFont="1" applyBorder="1" applyAlignment="1">
      <alignment horizontal="center" vertical="center"/>
    </xf>
    <xf numFmtId="167" fontId="14" fillId="0" borderId="8" xfId="0" applyNumberFormat="1" applyFont="1" applyBorder="1" applyAlignment="1">
      <alignment horizontal="center" vertical="center"/>
    </xf>
    <xf numFmtId="2" fontId="0" fillId="0" borderId="8" xfId="0" applyNumberFormat="1" applyFont="1" applyBorder="1" applyAlignment="1">
      <alignment horizontal="center"/>
    </xf>
    <xf numFmtId="2" fontId="0" fillId="0" borderId="38" xfId="0" applyNumberFormat="1" applyFont="1" applyBorder="1" applyAlignment="1">
      <alignment horizontal="center"/>
    </xf>
    <xf numFmtId="166" fontId="21" fillId="0" borderId="28" xfId="0" applyNumberFormat="1" applyFont="1" applyBorder="1" applyAlignment="1">
      <alignment horizontal="center" vertical="center"/>
    </xf>
    <xf numFmtId="4" fontId="0" fillId="0" borderId="22" xfId="0" applyNumberFormat="1" applyBorder="1"/>
    <xf numFmtId="166" fontId="0" fillId="0" borderId="22" xfId="0" applyNumberFormat="1" applyBorder="1"/>
    <xf numFmtId="164" fontId="4" fillId="0" borderId="37" xfId="0" applyNumberFormat="1" applyFont="1" applyFill="1" applyBorder="1" applyAlignment="1">
      <alignment horizontal="center" vertical="center" wrapText="1"/>
    </xf>
    <xf numFmtId="166" fontId="0" fillId="0" borderId="20" xfId="0" applyNumberFormat="1" applyBorder="1"/>
    <xf numFmtId="166" fontId="21" fillId="0" borderId="7" xfId="0" applyNumberFormat="1" applyFont="1" applyBorder="1" applyAlignment="1">
      <alignment horizontal="center" vertical="center"/>
    </xf>
    <xf numFmtId="166" fontId="21" fillId="0" borderId="52" xfId="0" applyNumberFormat="1" applyFont="1" applyBorder="1" applyAlignment="1">
      <alignment horizontal="center" vertical="center"/>
    </xf>
    <xf numFmtId="166" fontId="21" fillId="0" borderId="13" xfId="0" applyNumberFormat="1" applyFont="1" applyBorder="1" applyAlignment="1">
      <alignment horizontal="center" vertical="center"/>
    </xf>
    <xf numFmtId="166" fontId="21" fillId="0" borderId="20" xfId="0" applyNumberFormat="1" applyFont="1" applyBorder="1" applyAlignment="1">
      <alignment horizontal="center" vertical="center"/>
    </xf>
    <xf numFmtId="166" fontId="21" fillId="4" borderId="7" xfId="0" applyNumberFormat="1" applyFont="1" applyFill="1" applyBorder="1" applyAlignment="1">
      <alignment horizontal="center" vertical="center"/>
    </xf>
    <xf numFmtId="2" fontId="4" fillId="0" borderId="3" xfId="1" applyNumberFormat="1" applyFont="1" applyBorder="1" applyAlignment="1">
      <alignment horizontal="center" vertical="center" wrapText="1"/>
    </xf>
    <xf numFmtId="2" fontId="0" fillId="0" borderId="21" xfId="0" applyNumberFormat="1" applyBorder="1"/>
    <xf numFmtId="4" fontId="21" fillId="0" borderId="8" xfId="0" applyNumberFormat="1" applyFont="1" applyBorder="1" applyAlignment="1">
      <alignment horizontal="center" vertical="center"/>
    </xf>
    <xf numFmtId="4" fontId="21" fillId="0" borderId="15" xfId="0" applyNumberFormat="1" applyFont="1" applyBorder="1" applyAlignment="1">
      <alignment horizontal="center" vertical="center"/>
    </xf>
    <xf numFmtId="4" fontId="21" fillId="0" borderId="14" xfId="0" applyNumberFormat="1" applyFont="1" applyBorder="1" applyAlignment="1">
      <alignment horizontal="center" vertical="center"/>
    </xf>
    <xf numFmtId="4" fontId="21" fillId="0" borderId="21" xfId="0" applyNumberFormat="1" applyFont="1" applyBorder="1" applyAlignment="1">
      <alignment horizontal="center" vertical="center"/>
    </xf>
    <xf numFmtId="4" fontId="21" fillId="0" borderId="36" xfId="0" applyNumberFormat="1" applyFont="1" applyBorder="1" applyAlignment="1">
      <alignment horizontal="center" vertical="center"/>
    </xf>
    <xf numFmtId="167" fontId="21" fillId="0" borderId="0" xfId="0" applyNumberFormat="1" applyFont="1" applyFill="1" applyAlignment="1">
      <alignment horizontal="center"/>
    </xf>
    <xf numFmtId="167" fontId="14" fillId="0" borderId="0" xfId="0" applyNumberFormat="1" applyFont="1" applyFill="1" applyAlignment="1">
      <alignment horizontal="center"/>
    </xf>
    <xf numFmtId="166" fontId="14" fillId="0" borderId="0" xfId="0" applyNumberFormat="1" applyFont="1" applyFill="1" applyAlignment="1">
      <alignment horizontal="center"/>
    </xf>
    <xf numFmtId="166" fontId="30" fillId="0" borderId="0" xfId="0" applyNumberFormat="1" applyFont="1" applyFill="1" applyAlignment="1">
      <alignment horizontal="center"/>
    </xf>
    <xf numFmtId="167" fontId="14" fillId="4" borderId="7" xfId="0" applyNumberFormat="1" applyFont="1" applyFill="1" applyBorder="1" applyAlignment="1">
      <alignment horizontal="center" vertical="center"/>
    </xf>
    <xf numFmtId="1" fontId="2" fillId="0" borderId="12" xfId="1" applyNumberForma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7" fillId="4" borderId="14" xfId="1" applyFont="1" applyFill="1" applyBorder="1" applyAlignment="1">
      <alignment horizontal="left" vertical="center" wrapText="1"/>
    </xf>
    <xf numFmtId="169" fontId="12" fillId="0" borderId="0" xfId="2" applyNumberFormat="1" applyFont="1"/>
    <xf numFmtId="169" fontId="5" fillId="0" borderId="0" xfId="2" applyNumberFormat="1" applyFont="1"/>
    <xf numFmtId="169" fontId="5" fillId="0" borderId="0" xfId="2" applyNumberFormat="1" applyFont="1" applyFill="1" applyBorder="1" applyAlignment="1">
      <alignment horizontal="right"/>
    </xf>
    <xf numFmtId="169" fontId="14" fillId="0" borderId="32" xfId="2" applyNumberFormat="1" applyFont="1" applyFill="1" applyBorder="1"/>
    <xf numFmtId="166" fontId="14" fillId="0" borderId="32" xfId="0" applyNumberFormat="1" applyFont="1" applyFill="1" applyBorder="1" applyAlignment="1">
      <alignment horizontal="center" vertical="center"/>
    </xf>
    <xf numFmtId="167" fontId="14" fillId="0" borderId="32" xfId="2" applyNumberFormat="1" applyFont="1" applyFill="1" applyBorder="1" applyAlignment="1">
      <alignment vertical="center"/>
    </xf>
    <xf numFmtId="171" fontId="14" fillId="0" borderId="32" xfId="2" applyNumberFormat="1" applyFont="1" applyFill="1" applyBorder="1"/>
    <xf numFmtId="166" fontId="5" fillId="0" borderId="23" xfId="0" applyNumberFormat="1" applyFont="1" applyBorder="1" applyAlignment="1">
      <alignment horizontal="center" vertical="center" wrapText="1"/>
    </xf>
    <xf numFmtId="166" fontId="14" fillId="4" borderId="25" xfId="0" applyNumberFormat="1" applyFont="1" applyFill="1" applyBorder="1" applyAlignment="1">
      <alignment horizontal="center" vertical="center"/>
    </xf>
    <xf numFmtId="164" fontId="0" fillId="0" borderId="41" xfId="0" applyNumberFormat="1" applyBorder="1"/>
    <xf numFmtId="166" fontId="15" fillId="0" borderId="31" xfId="2" applyNumberFormat="1" applyFont="1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6" fontId="14" fillId="0" borderId="28" xfId="0" applyNumberFormat="1" applyFont="1" applyFill="1" applyBorder="1" applyAlignment="1">
      <alignment horizontal="center" vertical="center"/>
    </xf>
    <xf numFmtId="165" fontId="14" fillId="4" borderId="34" xfId="0" applyNumberFormat="1" applyFont="1" applyFill="1" applyBorder="1" applyAlignment="1">
      <alignment horizontal="center" vertical="center"/>
    </xf>
    <xf numFmtId="167" fontId="14" fillId="4" borderId="34" xfId="0" applyNumberFormat="1" applyFont="1" applyFill="1" applyBorder="1" applyAlignment="1">
      <alignment horizontal="center" vertical="center"/>
    </xf>
    <xf numFmtId="164" fontId="19" fillId="0" borderId="12" xfId="1" applyNumberFormat="1" applyFont="1" applyBorder="1" applyAlignment="1">
      <alignment horizontal="center" vertical="center"/>
    </xf>
    <xf numFmtId="4" fontId="19" fillId="0" borderId="33" xfId="1" applyNumberFormat="1" applyFont="1" applyBorder="1" applyAlignment="1">
      <alignment horizontal="center" vertical="center"/>
    </xf>
    <xf numFmtId="167" fontId="14" fillId="0" borderId="14" xfId="0" applyNumberFormat="1" applyFont="1" applyBorder="1" applyAlignment="1">
      <alignment horizontal="center" vertical="center"/>
    </xf>
    <xf numFmtId="4" fontId="14" fillId="4" borderId="24" xfId="0" applyNumberFormat="1" applyFont="1" applyFill="1" applyBorder="1" applyAlignment="1">
      <alignment horizontal="center" vertical="center"/>
    </xf>
    <xf numFmtId="165" fontId="14" fillId="4" borderId="23" xfId="0" applyNumberFormat="1" applyFont="1" applyFill="1" applyBorder="1" applyAlignment="1">
      <alignment horizontal="center" vertical="center"/>
    </xf>
    <xf numFmtId="167" fontId="14" fillId="4" borderId="23" xfId="0" applyNumberFormat="1" applyFont="1" applyFill="1" applyBorder="1" applyAlignment="1">
      <alignment horizontal="center" vertical="center"/>
    </xf>
    <xf numFmtId="166" fontId="30" fillId="4" borderId="25" xfId="0" applyNumberFormat="1" applyFont="1" applyFill="1" applyBorder="1" applyAlignment="1">
      <alignment horizontal="center" vertical="center"/>
    </xf>
    <xf numFmtId="166" fontId="14" fillId="0" borderId="25" xfId="0" applyNumberFormat="1" applyFont="1" applyBorder="1" applyAlignment="1">
      <alignment horizontal="center" vertical="center"/>
    </xf>
    <xf numFmtId="166" fontId="21" fillId="0" borderId="23" xfId="0" applyNumberFormat="1" applyFont="1" applyBorder="1" applyAlignment="1">
      <alignment horizontal="center" vertical="center"/>
    </xf>
    <xf numFmtId="2" fontId="14" fillId="0" borderId="36" xfId="0" applyNumberFormat="1" applyFont="1" applyBorder="1" applyAlignment="1">
      <alignment horizontal="center" vertical="center"/>
    </xf>
    <xf numFmtId="164" fontId="2" fillId="0" borderId="12" xfId="1" applyNumberFormat="1" applyBorder="1" applyAlignment="1">
      <alignment horizontal="center" vertical="center"/>
    </xf>
    <xf numFmtId="4" fontId="2" fillId="0" borderId="33" xfId="1" applyNumberFormat="1" applyBorder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normální_rozpočet školství tab 7ab Z131207 2" xfId="2" xr:uid="{00000000-0005-0000-0000-000002000000}"/>
  </cellStyles>
  <dxfs count="0"/>
  <tableStyles count="0" defaultTableStyle="TableStyleMedium9" defaultPivotStyle="PivotStyleLight16"/>
  <colors>
    <mruColors>
      <color rgb="FFFFFFCC"/>
      <color rgb="FFFFFF99"/>
      <color rgb="FFEB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13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9" Type="http://schemas.openxmlformats.org/officeDocument/2006/relationships/revisionLog" Target="revisionLog39.xml"/><Relationship Id="rId21" Type="http://schemas.openxmlformats.org/officeDocument/2006/relationships/revisionLog" Target="revisionLog21.xml"/><Relationship Id="rId34" Type="http://schemas.openxmlformats.org/officeDocument/2006/relationships/revisionLog" Target="revisionLog34.xml"/><Relationship Id="rId42" Type="http://schemas.openxmlformats.org/officeDocument/2006/relationships/revisionLog" Target="revisionLog42.xml"/><Relationship Id="rId38" Type="http://schemas.openxmlformats.org/officeDocument/2006/relationships/revisionLog" Target="revisionLog38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33" Type="http://schemas.openxmlformats.org/officeDocument/2006/relationships/revisionLog" Target="revisionLog33.xml"/><Relationship Id="rId41" Type="http://schemas.openxmlformats.org/officeDocument/2006/relationships/revisionLog" Target="revisionLog41.xml"/><Relationship Id="rId16" Type="http://schemas.openxmlformats.org/officeDocument/2006/relationships/revisionLog" Target="revisionLog16.xml"/><Relationship Id="rId29" Type="http://schemas.openxmlformats.org/officeDocument/2006/relationships/revisionLog" Target="revisionLog29.xml"/><Relationship Id="rId20" Type="http://schemas.openxmlformats.org/officeDocument/2006/relationships/revisionLog" Target="revisionLog20.xml"/><Relationship Id="rId45" Type="http://schemas.openxmlformats.org/officeDocument/2006/relationships/revisionLog" Target="revisionLog45.xml"/><Relationship Id="rId40" Type="http://schemas.openxmlformats.org/officeDocument/2006/relationships/revisionLog" Target="revisionLog40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32" Type="http://schemas.openxmlformats.org/officeDocument/2006/relationships/revisionLog" Target="revisionLog32.xml"/><Relationship Id="rId37" Type="http://schemas.openxmlformats.org/officeDocument/2006/relationships/revisionLog" Target="revisionLog37.xml"/><Relationship Id="rId36" Type="http://schemas.openxmlformats.org/officeDocument/2006/relationships/revisionLog" Target="revisionLog36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44" Type="http://schemas.openxmlformats.org/officeDocument/2006/relationships/revisionLog" Target="revisionLog44.xml"/><Relationship Id="rId19" Type="http://schemas.openxmlformats.org/officeDocument/2006/relationships/revisionLog" Target="revisionLog19.xml"/><Relationship Id="rId31" Type="http://schemas.openxmlformats.org/officeDocument/2006/relationships/revisionLog" Target="revisionLog31.xml"/><Relationship Id="rId43" Type="http://schemas.openxmlformats.org/officeDocument/2006/relationships/revisionLog" Target="revisionLog43.xml"/><Relationship Id="rId35" Type="http://schemas.openxmlformats.org/officeDocument/2006/relationships/revisionLog" Target="revisionLog35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Relationship Id="rId30" Type="http://schemas.openxmlformats.org/officeDocument/2006/relationships/revisionLog" Target="revisionLog30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687304C-D3B2-4150-94F8-E4F054CA0717}" diskRevisions="1" revisionId="398" version="45">
  <header guid="{C41D6533-F5AF-4958-9879-19F180FFA828}" dateTime="2024-11-22T06:58:57" maxSheetId="4" userName="Steklíková Dagmar" r:id="rId11" minRId="47" maxRId="48">
    <sheetIdMap count="3">
      <sheetId val="1"/>
      <sheetId val="2"/>
      <sheetId val="3"/>
    </sheetIdMap>
  </header>
  <header guid="{C1C4028C-EF56-4DBC-B315-CEBB1E82C41C}" dateTime="2024-11-25T10:52:35" maxSheetId="4" userName="Kopřivová Alena" r:id="rId12" minRId="52">
    <sheetIdMap count="3">
      <sheetId val="1"/>
      <sheetId val="2"/>
      <sheetId val="3"/>
    </sheetIdMap>
  </header>
  <header guid="{EF4BCE40-BD38-4322-A8E8-628876C26095}" dateTime="2024-11-25T13:42:40" maxSheetId="4" userName="Kopřivová Alena" r:id="rId13" minRId="57">
    <sheetIdMap count="3">
      <sheetId val="1"/>
      <sheetId val="2"/>
      <sheetId val="3"/>
    </sheetIdMap>
  </header>
  <header guid="{07B55894-90D0-4909-B514-368AB18B49FA}" dateTime="2024-11-25T13:43:36" maxSheetId="4" userName="Jarkovský Václav Ing." r:id="rId14">
    <sheetIdMap count="3">
      <sheetId val="1"/>
      <sheetId val="2"/>
      <sheetId val="3"/>
    </sheetIdMap>
  </header>
  <header guid="{088ADD77-A4D4-4C40-AF9C-39467FC0C837}" dateTime="2024-11-26T11:02:30" maxSheetId="4" userName="Steklíková Dagmar" r:id="rId15" minRId="66" maxRId="67">
    <sheetIdMap count="3">
      <sheetId val="1"/>
      <sheetId val="2"/>
      <sheetId val="3"/>
    </sheetIdMap>
  </header>
  <header guid="{11414A8F-E194-4F63-BCE8-4937F26D75C9}" dateTime="2024-11-28T08:30:05" maxSheetId="4" userName="Kopřivová Alena" r:id="rId16" minRId="71">
    <sheetIdMap count="3">
      <sheetId val="1"/>
      <sheetId val="2"/>
      <sheetId val="3"/>
    </sheetIdMap>
  </header>
  <header guid="{FA71C683-2F65-4888-98CC-CFE371D48655}" dateTime="2024-11-28T10:16:43" maxSheetId="4" userName="Kopřivová Alena" r:id="rId17" minRId="76" maxRId="77">
    <sheetIdMap count="3">
      <sheetId val="1"/>
      <sheetId val="2"/>
      <sheetId val="3"/>
    </sheetIdMap>
  </header>
  <header guid="{B8EEDBB5-50E4-40C0-9E5F-AE4E32CB7EB6}" dateTime="2024-11-29T11:49:10" maxSheetId="4" userName="Jarkovský Václav Ing." r:id="rId18">
    <sheetIdMap count="3">
      <sheetId val="1"/>
      <sheetId val="2"/>
      <sheetId val="3"/>
    </sheetIdMap>
  </header>
  <header guid="{03B59AE1-4E84-4403-A1C1-492B593CD63F}" dateTime="2024-11-29T12:17:36" maxSheetId="4" userName="Beskydová Sabina Ing." r:id="rId19" minRId="86" maxRId="87">
    <sheetIdMap count="3">
      <sheetId val="1"/>
      <sheetId val="2"/>
      <sheetId val="3"/>
    </sheetIdMap>
  </header>
  <header guid="{3E9B6AFB-159F-4E28-ACE0-A478CE32D01F}" dateTime="2024-12-02T06:39:11" maxSheetId="4" userName="Kopřivová Alena" r:id="rId20" minRId="91" maxRId="92">
    <sheetIdMap count="3">
      <sheetId val="1"/>
      <sheetId val="2"/>
      <sheetId val="3"/>
    </sheetIdMap>
  </header>
  <header guid="{A654CFB6-CC3F-4D32-ACD2-227CBFB8C33C}" dateTime="2024-12-02T10:05:35" maxSheetId="4" userName="Kopřivová Alena" r:id="rId21" minRId="97" maxRId="168">
    <sheetIdMap count="3">
      <sheetId val="1"/>
      <sheetId val="2"/>
      <sheetId val="3"/>
    </sheetIdMap>
  </header>
  <header guid="{16AF91E9-5EC3-4C14-9CFE-057B8D9856CA}" dateTime="2024-12-02T12:34:23" maxSheetId="4" userName="Kopřivová Alena" r:id="rId22">
    <sheetIdMap count="3">
      <sheetId val="1"/>
      <sheetId val="2"/>
      <sheetId val="3"/>
    </sheetIdMap>
  </header>
  <header guid="{EB048DD5-A987-46FA-AEA1-F4A894891F1B}" dateTime="2024-12-03T10:24:49" maxSheetId="4" userName="Jarkovský Václav Ing." r:id="rId23" minRId="177" maxRId="183">
    <sheetIdMap count="3">
      <sheetId val="1"/>
      <sheetId val="2"/>
      <sheetId val="3"/>
    </sheetIdMap>
  </header>
  <header guid="{3E63AAF3-0C55-483A-A4F8-4494FAD2550E}" dateTime="2024-12-03T10:27:56" maxSheetId="4" userName="Jarkovský Václav Ing." r:id="rId24" minRId="188" maxRId="189">
    <sheetIdMap count="3">
      <sheetId val="1"/>
      <sheetId val="2"/>
      <sheetId val="3"/>
    </sheetIdMap>
  </header>
  <header guid="{2E6E64B5-3884-4A04-856C-2840BB1102B0}" dateTime="2024-12-04T06:45:07" maxSheetId="4" userName="Steklíková Dagmar" r:id="rId25" minRId="190">
    <sheetIdMap count="3">
      <sheetId val="1"/>
      <sheetId val="2"/>
      <sheetId val="3"/>
    </sheetIdMap>
  </header>
  <header guid="{FB4141E7-D6A9-4FA9-80DA-9526D7F860D9}" dateTime="2024-12-04T06:49:17" maxSheetId="4" userName="Steklíková Dagmar" r:id="rId26" minRId="194">
    <sheetIdMap count="3">
      <sheetId val="1"/>
      <sheetId val="2"/>
      <sheetId val="3"/>
    </sheetIdMap>
  </header>
  <header guid="{AD5D1212-C7F9-4D3E-B6B9-F0B748B90BFE}" dateTime="2024-12-04T06:58:21" maxSheetId="4" userName="Steklíková Dagmar" r:id="rId27" minRId="195">
    <sheetIdMap count="3">
      <sheetId val="1"/>
      <sheetId val="2"/>
      <sheetId val="3"/>
    </sheetIdMap>
  </header>
  <header guid="{B4F934D4-D3FC-4A18-BF66-65A6A3EED345}" dateTime="2024-12-04T08:50:15" maxSheetId="4" userName="Beskydová Sabina Ing." r:id="rId28" minRId="196">
    <sheetIdMap count="3">
      <sheetId val="1"/>
      <sheetId val="2"/>
      <sheetId val="3"/>
    </sheetIdMap>
  </header>
  <header guid="{EDBFD81B-A2EE-4F4D-A7D5-26A6E73C8410}" dateTime="2024-12-04T10:24:24" maxSheetId="4" userName="Steklíková Dagmar" r:id="rId29" minRId="197">
    <sheetIdMap count="3">
      <sheetId val="1"/>
      <sheetId val="2"/>
      <sheetId val="3"/>
    </sheetIdMap>
  </header>
  <header guid="{A9379590-18A2-40EB-874D-9E1D085D2793}" dateTime="2024-12-04T15:35:50" maxSheetId="4" userName="Kopřivová Alena" r:id="rId30" minRId="201" maxRId="204">
    <sheetIdMap count="3">
      <sheetId val="1"/>
      <sheetId val="2"/>
      <sheetId val="3"/>
    </sheetIdMap>
  </header>
  <header guid="{053CC674-174E-461C-9C40-9E721269637F}" dateTime="2024-12-04T20:46:48" maxSheetId="4" userName="Jarkovský Václav Ing." r:id="rId31" minRId="209">
    <sheetIdMap count="3">
      <sheetId val="1"/>
      <sheetId val="2"/>
      <sheetId val="3"/>
    </sheetIdMap>
  </header>
  <header guid="{3D7D215D-A3EB-4A6B-95FB-C2AFE2FD9291}" dateTime="2024-12-04T20:52:41" maxSheetId="4" userName="Jarkovský Václav Ing." r:id="rId32" minRId="214" maxRId="215">
    <sheetIdMap count="3">
      <sheetId val="1"/>
      <sheetId val="2"/>
      <sheetId val="3"/>
    </sheetIdMap>
  </header>
  <header guid="{AEBE789F-89DC-4975-8203-454374D51672}" dateTime="2024-12-04T20:53:04" maxSheetId="4" userName="Jarkovský Václav Ing." r:id="rId33" minRId="216">
    <sheetIdMap count="3">
      <sheetId val="1"/>
      <sheetId val="2"/>
      <sheetId val="3"/>
    </sheetIdMap>
  </header>
  <header guid="{B4BDD8B5-0CFA-4F73-88A5-80F93845A9DA}" dateTime="2024-12-04T21:09:27" maxSheetId="4" userName="Jarkovský Václav Ing." r:id="rId34" minRId="217">
    <sheetIdMap count="3">
      <sheetId val="1"/>
      <sheetId val="2"/>
      <sheetId val="3"/>
    </sheetIdMap>
  </header>
  <header guid="{324DDD12-D22B-4043-B7DF-D18F5C5517D2}" dateTime="2024-12-04T21:13:39" maxSheetId="4" userName="Jarkovský Václav Ing." r:id="rId35">
    <sheetIdMap count="3">
      <sheetId val="1"/>
      <sheetId val="2"/>
      <sheetId val="3"/>
    </sheetIdMap>
  </header>
  <header guid="{427D1D61-EA44-434A-8B4B-9F442D2F3186}" dateTime="2024-12-05T10:30:27" maxSheetId="4" userName="Steklíková Dagmar" r:id="rId36" minRId="222" maxRId="224">
    <sheetIdMap count="3">
      <sheetId val="1"/>
      <sheetId val="2"/>
      <sheetId val="3"/>
    </sheetIdMap>
  </header>
  <header guid="{FA0FA633-9652-4941-A6DB-5635653472A0}" dateTime="2024-12-05T10:30:59" maxSheetId="4" userName="Steklíková Dagmar" r:id="rId37">
    <sheetIdMap count="3">
      <sheetId val="1"/>
      <sheetId val="2"/>
      <sheetId val="3"/>
    </sheetIdMap>
  </header>
  <header guid="{EA322E9E-A6F8-48CC-A86E-44DC924650B0}" dateTime="2024-12-05T10:59:52" maxSheetId="4" userName="Steklíková Dagmar" r:id="rId38" minRId="225" maxRId="226">
    <sheetIdMap count="3">
      <sheetId val="1"/>
      <sheetId val="2"/>
      <sheetId val="3"/>
    </sheetIdMap>
  </header>
  <header guid="{267CE759-1F0A-443C-A2D4-24CACF24083B}" dateTime="2024-12-05T11:00:30" maxSheetId="4" userName="Kopřivová Alena" r:id="rId39">
    <sheetIdMap count="3">
      <sheetId val="1"/>
      <sheetId val="2"/>
      <sheetId val="3"/>
    </sheetIdMap>
  </header>
  <header guid="{7ECDD0BE-79CE-4453-B02B-6B720FB11B4F}" dateTime="2024-12-05T13:19:27" maxSheetId="4" userName="Kopřivová Alena" r:id="rId40" minRId="234">
    <sheetIdMap count="3">
      <sheetId val="1"/>
      <sheetId val="2"/>
      <sheetId val="3"/>
    </sheetIdMap>
  </header>
  <header guid="{F1D4E699-BD76-4917-B18C-91B23A29C7BA}" dateTime="2024-12-05T14:36:48" maxSheetId="4" userName="Jarkovský Václav Ing." r:id="rId41" minRId="239">
    <sheetIdMap count="3">
      <sheetId val="1"/>
      <sheetId val="2"/>
      <sheetId val="3"/>
    </sheetIdMap>
  </header>
  <header guid="{92EC21B4-2418-4782-BFC6-7E072FF2C0F6}" dateTime="2024-12-06T07:03:29" maxSheetId="4" userName="Jarkovský Václav Ing." r:id="rId42" minRId="244" maxRId="314">
    <sheetIdMap count="3">
      <sheetId val="1"/>
      <sheetId val="2"/>
      <sheetId val="3"/>
    </sheetIdMap>
  </header>
  <header guid="{7F0C2833-0D25-4E4E-B4D6-B4ABE3DF2554}" dateTime="2024-12-06T07:04:49" maxSheetId="4" userName="Jarkovský Václav Ing." r:id="rId43">
    <sheetIdMap count="3">
      <sheetId val="1"/>
      <sheetId val="2"/>
      <sheetId val="3"/>
    </sheetIdMap>
  </header>
  <header guid="{0EC6898E-82D5-4CD2-94B6-04AE795F06F8}" dateTime="2024-12-06T08:20:31" maxSheetId="4" userName="Jarkovský Václav Ing." r:id="rId44" minRId="323" maxRId="394">
    <sheetIdMap count="3">
      <sheetId val="1"/>
      <sheetId val="2"/>
      <sheetId val="3"/>
    </sheetIdMap>
  </header>
  <header guid="{7687304C-D3B2-4150-94F8-E4F054CA0717}" dateTime="2024-12-06T09:24:05" maxSheetId="4" userName="Jarkovský Václav Ing." r:id="rId45">
    <sheetIdMap count="3">
      <sheetId val="1"/>
      <sheetId val="2"/>
      <sheetId val="3"/>
    </sheetIdMap>
  </header>
</header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" sId="1" numFmtId="4">
    <nc r="I20">
      <v>-770</v>
    </nc>
  </rcc>
  <rcc rId="48" sId="1" numFmtId="4">
    <nc r="P20">
      <v>770</v>
    </nc>
  </rcc>
  <rcmt sheetId="1" cell="I20" guid="{6F1656BF-C500-4E75-9CD4-03FCD0DE4FAE}" author="Steklíková Dagmar" newLength="82"/>
  <rcmt sheetId="1" cell="P20" guid="{35B55163-0A8F-4B65-A401-BA563937FD85}" author="Steklíková Dagmar" newLength="82"/>
  <rcv guid="{B56BB743-ACD1-4F1C-A4EC-86D4E390A4F0}" action="delete"/>
  <rdn rId="0" localSheetId="1" customView="1" name="Z_B56BB743_ACD1_4F1C_A4EC_86D4E390A4F0_.wvu.PrintArea" hidden="1" oldHidden="1">
    <formula>'tabulka 6a'!$E$6:$AC$83</formula>
    <oldFormula>'tabulka 6a'!$E$6:$AC$83</oldFormula>
  </rdn>
  <rdn rId="0" localSheetId="1" customView="1" name="Z_B56BB743_ACD1_4F1C_A4EC_86D4E390A4F0_.wvu.PrintTitles" hidden="1" oldHidden="1">
    <formula>'tabulka 6a'!$A:$D,'tabulka 6a'!$1:$5</formula>
    <oldFormula>'tabulka 6a'!$A:$D,'tabulka 6a'!$1:$5</oldFormula>
  </rdn>
  <rdn rId="0" localSheetId="1" customView="1" name="Z_B56BB743_ACD1_4F1C_A4EC_86D4E390A4F0_.wvu.FilterData" hidden="1" oldHidden="1">
    <formula>'tabulka 6a'!$A$5:$AC$77</formula>
    <oldFormula>'tabulka 6a'!$A$5:$AC$77</oldFormula>
  </rdn>
  <rcv guid="{B56BB743-ACD1-4F1C-A4EC-86D4E390A4F0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" sId="1" numFmtId="4">
    <nc r="I31">
      <v>100</v>
    </nc>
  </rcc>
  <rcmt sheetId="1" cell="I31" guid="{D6D239C6-E145-4B63-976F-E991BBBE32F3}" author="Kopřivová Alena" newLength="96"/>
  <rcv guid="{15764750-8AF9-45DF-9450-B30F8151D6AB}" action="delete"/>
  <rdn rId="0" localSheetId="1" customView="1" name="Z_15764750_8AF9_45DF_9450_B30F8151D6AB_.wvu.PrintArea" hidden="1" oldHidden="1">
    <formula>'tabulka 6a'!$E$6:$AC$79</formula>
    <oldFormula>'tabulka 6a'!$E$6:$AC$79</oldFormula>
  </rdn>
  <rdn rId="0" localSheetId="1" customView="1" name="Z_15764750_8AF9_45DF_9450_B30F8151D6AB_.wvu.PrintTitles" hidden="1" oldHidden="1">
    <formula>'tabulka 6a'!$A:$D,'tabulka 6a'!$1:$5</formula>
    <oldFormula>'tabulka 6a'!$A:$D,'tabulka 6a'!$1:$5</oldFormula>
  </rdn>
  <rdn rId="0" localSheetId="1" customView="1" name="Z_15764750_8AF9_45DF_9450_B30F8151D6AB_.wvu.Cols" hidden="1" oldHidden="1">
    <formula>'tabulka 6a'!$C:$C</formula>
    <oldFormula>'tabulka 6a'!$C:$C</oldFormula>
  </rdn>
  <rdn rId="0" localSheetId="1" customView="1" name="Z_15764750_8AF9_45DF_9450_B30F8151D6AB_.wvu.FilterData" hidden="1" oldHidden="1">
    <formula>'tabulka 6a'!$A$5:$AC$77</formula>
    <oldFormula>'tabulka 6a'!$A$5:$AC$77</oldFormula>
  </rdn>
  <rcv guid="{15764750-8AF9-45DF-9450-B30F8151D6AB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" sId="1" numFmtId="4">
    <nc r="I32">
      <v>20</v>
    </nc>
  </rcc>
  <rcmt sheetId="1" cell="I32" guid="{375475BD-34DB-4585-9BB2-0214F9C9D892}" author="Kopřivová Alena" newLength="63"/>
  <rcv guid="{15764750-8AF9-45DF-9450-B30F8151D6AB}" action="delete"/>
  <rdn rId="0" localSheetId="1" customView="1" name="Z_15764750_8AF9_45DF_9450_B30F8151D6AB_.wvu.PrintArea" hidden="1" oldHidden="1">
    <formula>'tabulka 6a'!$E$6:$AC$79</formula>
    <oldFormula>'tabulka 6a'!$E$6:$AC$79</oldFormula>
  </rdn>
  <rdn rId="0" localSheetId="1" customView="1" name="Z_15764750_8AF9_45DF_9450_B30F8151D6AB_.wvu.PrintTitles" hidden="1" oldHidden="1">
    <formula>'tabulka 6a'!$A:$D,'tabulka 6a'!$1:$5</formula>
    <oldFormula>'tabulka 6a'!$A:$D,'tabulka 6a'!$1:$5</oldFormula>
  </rdn>
  <rdn rId="0" localSheetId="1" customView="1" name="Z_15764750_8AF9_45DF_9450_B30F8151D6AB_.wvu.Cols" hidden="1" oldHidden="1">
    <formula>'tabulka 6a'!$C:$C</formula>
    <oldFormula>'tabulka 6a'!$C:$C</oldFormula>
  </rdn>
  <rdn rId="0" localSheetId="1" customView="1" name="Z_15764750_8AF9_45DF_9450_B30F8151D6AB_.wvu.FilterData" hidden="1" oldHidden="1">
    <formula>'tabulka 6a'!$A$5:$AC$77</formula>
    <oldFormula>'tabulka 6a'!$A$5:$AC$77</oldFormula>
  </rdn>
  <rcv guid="{15764750-8AF9-45DF-9450-B30F8151D6AB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I32" guid="{9981C5CE-6709-4312-A92E-FD1A7C4BE81A}" author="Jarkovský Václav Ing." oldLength="63" newLength="55"/>
  <rcv guid="{ECA95C7A-EFD8-4EC4-85A2-34F63C8C25EF}" action="delete"/>
  <rdn rId="0" localSheetId="1" customView="1" name="Z_ECA95C7A_EFD8_4EC4_85A2_34F63C8C25EF_.wvu.PrintArea" hidden="1" oldHidden="1">
    <formula>'tabulka 6a'!$E$6:$AC$79</formula>
    <oldFormula>'tabulka 6a'!$E$6:$AC$79</oldFormula>
  </rdn>
  <rdn rId="0" localSheetId="1" customView="1" name="Z_ECA95C7A_EFD8_4EC4_85A2_34F63C8C25EF_.wvu.PrintTitles" hidden="1" oldHidden="1">
    <formula>'tabulka 6a'!$A:$D,'tabulka 6a'!$1:$5</formula>
    <oldFormula>'tabulka 6a'!$A:$D,'tabulka 6a'!$1:$5</oldFormula>
  </rdn>
  <rdn rId="0" localSheetId="1" customView="1" name="Z_ECA95C7A_EFD8_4EC4_85A2_34F63C8C25EF_.wvu.Cols" hidden="1" oldHidden="1">
    <formula>'tabulka 6a'!$C:$C,'tabulka 6a'!$L:$L</formula>
    <oldFormula>'tabulka 6a'!$C:$C,'tabulka 6a'!$L:$L</oldFormula>
  </rdn>
  <rdn rId="0" localSheetId="1" customView="1" name="Z_ECA95C7A_EFD8_4EC4_85A2_34F63C8C25EF_.wvu.FilterData" hidden="1" oldHidden="1">
    <formula>'tabulka 6a'!$A$5:$AC$77</formula>
    <oldFormula>'tabulka 6a'!$A$5:$AC$77</oldFormula>
  </rdn>
  <rcv guid="{ECA95C7A-EFD8-4EC4-85A2-34F63C8C25EF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" sId="1" numFmtId="4">
    <oc r="I20">
      <v>-770</v>
    </oc>
    <nc r="I20">
      <v>-750</v>
    </nc>
  </rcc>
  <rcc rId="67" sId="1" numFmtId="4">
    <oc r="P20">
      <v>770</v>
    </oc>
    <nc r="P20">
      <v>750</v>
    </nc>
  </rcc>
  <rcv guid="{B56BB743-ACD1-4F1C-A4EC-86D4E390A4F0}" action="delete"/>
  <rdn rId="0" localSheetId="1" customView="1" name="Z_B56BB743_ACD1_4F1C_A4EC_86D4E390A4F0_.wvu.PrintArea" hidden="1" oldHidden="1">
    <formula>'tabulka 6a'!$E$6:$AC$83</formula>
    <oldFormula>'tabulka 6a'!$E$6:$AC$83</oldFormula>
  </rdn>
  <rdn rId="0" localSheetId="1" customView="1" name="Z_B56BB743_ACD1_4F1C_A4EC_86D4E390A4F0_.wvu.PrintTitles" hidden="1" oldHidden="1">
    <formula>'tabulka 6a'!$A:$D,'tabulka 6a'!$1:$5</formula>
    <oldFormula>'tabulka 6a'!$A:$D,'tabulka 6a'!$1:$5</oldFormula>
  </rdn>
  <rdn rId="0" localSheetId="1" customView="1" name="Z_B56BB743_ACD1_4F1C_A4EC_86D4E390A4F0_.wvu.FilterData" hidden="1" oldHidden="1">
    <formula>'tabulka 6a'!$A$5:$AC$77</formula>
    <oldFormula>'tabulka 6a'!$A$5:$AC$77</oldFormula>
  </rdn>
  <rcv guid="{B56BB743-ACD1-4F1C-A4EC-86D4E390A4F0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" sId="1">
    <oc r="R59">
      <f>SUM(E59,I59:M59,O59)</f>
    </oc>
    <nc r="R59">
      <f>SUM(E59,I59:M59,O59)</f>
    </nc>
  </rcc>
  <rfmt sheetId="1" sqref="N59">
    <dxf>
      <fill>
        <patternFill>
          <bgColor rgb="FFFFFF00"/>
        </patternFill>
      </fill>
    </dxf>
  </rfmt>
  <rcmt sheetId="1" cell="N59" guid="{147F036F-EE45-4373-801B-0073859B938A}" author="Kopřivová Alena" newLength="45"/>
  <rcv guid="{15764750-8AF9-45DF-9450-B30F8151D6AB}" action="delete"/>
  <rdn rId="0" localSheetId="1" customView="1" name="Z_15764750_8AF9_45DF_9450_B30F8151D6AB_.wvu.PrintArea" hidden="1" oldHidden="1">
    <formula>'tabulka 6a'!$E$6:$AC$79</formula>
    <oldFormula>'tabulka 6a'!$E$6:$AC$79</oldFormula>
  </rdn>
  <rdn rId="0" localSheetId="1" customView="1" name="Z_15764750_8AF9_45DF_9450_B30F8151D6AB_.wvu.PrintTitles" hidden="1" oldHidden="1">
    <formula>'tabulka 6a'!$A:$D,'tabulka 6a'!$1:$5</formula>
    <oldFormula>'tabulka 6a'!$A:$D,'tabulka 6a'!$1:$5</oldFormula>
  </rdn>
  <rdn rId="0" localSheetId="1" customView="1" name="Z_15764750_8AF9_45DF_9450_B30F8151D6AB_.wvu.Cols" hidden="1" oldHidden="1">
    <formula>'tabulka 6a'!$C:$C</formula>
    <oldFormula>'tabulka 6a'!$C:$C</oldFormula>
  </rdn>
  <rdn rId="0" localSheetId="1" customView="1" name="Z_15764750_8AF9_45DF_9450_B30F8151D6AB_.wvu.FilterData" hidden="1" oldHidden="1">
    <formula>'tabulka 6a'!$A$5:$AC$77</formula>
    <oldFormula>'tabulka 6a'!$A$5:$AC$77</oldFormula>
  </rdn>
  <rcv guid="{15764750-8AF9-45DF-9450-B30F8151D6AB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" sId="1" numFmtId="4">
    <nc r="I74">
      <v>-150</v>
    </nc>
  </rcc>
  <rcc rId="77" sId="1" numFmtId="4">
    <nc r="P74">
      <v>150</v>
    </nc>
  </rcc>
  <rcmt sheetId="1" cell="I74" guid="{3D95B8AA-DF2A-4676-9834-C476EC15C1AD}" author="Kopřivová Alena" newLength="42"/>
  <rcmt sheetId="1" cell="P74" guid="{13463760-E6CA-49B1-AEBE-5F0F6839490D}" author="Kopřivová Alena" newLength="45"/>
  <rcv guid="{15764750-8AF9-45DF-9450-B30F8151D6AB}" action="delete"/>
  <rdn rId="0" localSheetId="1" customView="1" name="Z_15764750_8AF9_45DF_9450_B30F8151D6AB_.wvu.PrintArea" hidden="1" oldHidden="1">
    <formula>'tabulka 6a'!$E$6:$AC$79</formula>
    <oldFormula>'tabulka 6a'!$E$6:$AC$79</oldFormula>
  </rdn>
  <rdn rId="0" localSheetId="1" customView="1" name="Z_15764750_8AF9_45DF_9450_B30F8151D6AB_.wvu.PrintTitles" hidden="1" oldHidden="1">
    <formula>'tabulka 6a'!$A:$D,'tabulka 6a'!$1:$5</formula>
    <oldFormula>'tabulka 6a'!$A:$D,'tabulka 6a'!$1:$5</oldFormula>
  </rdn>
  <rdn rId="0" localSheetId="1" customView="1" name="Z_15764750_8AF9_45DF_9450_B30F8151D6AB_.wvu.Cols" hidden="1" oldHidden="1">
    <formula>'tabulka 6a'!$C:$C</formula>
    <oldFormula>'tabulka 6a'!$C:$C</oldFormula>
  </rdn>
  <rdn rId="0" localSheetId="1" customView="1" name="Z_15764750_8AF9_45DF_9450_B30F8151D6AB_.wvu.FilterData" hidden="1" oldHidden="1">
    <formula>'tabulka 6a'!$A$5:$AC$77</formula>
    <oldFormula>'tabulka 6a'!$A$5:$AC$77</oldFormula>
  </rdn>
  <rcv guid="{15764750-8AF9-45DF-9450-B30F8151D6AB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'tabulka 6a'!$E$6:$AC$79</formula>
    <oldFormula>'tabulka 6a'!$E$6:$AC$79</oldFormula>
  </rdn>
  <rdn rId="0" localSheetId="1" customView="1" name="Z_ECA95C7A_EFD8_4EC4_85A2_34F63C8C25EF_.wvu.PrintTitles" hidden="1" oldHidden="1">
    <formula>'tabulka 6a'!$A:$D,'tabulka 6a'!$1:$5</formula>
    <oldFormula>'tabulka 6a'!$A:$D,'tabulka 6a'!$1:$5</oldFormula>
  </rdn>
  <rdn rId="0" localSheetId="1" customView="1" name="Z_ECA95C7A_EFD8_4EC4_85A2_34F63C8C25EF_.wvu.Cols" hidden="1" oldHidden="1">
    <formula>'tabulka 6a'!$C:$C,'tabulka 6a'!$L:$L</formula>
    <oldFormula>'tabulka 6a'!$C:$C,'tabulka 6a'!$L:$L</oldFormula>
  </rdn>
  <rdn rId="0" localSheetId="1" customView="1" name="Z_ECA95C7A_EFD8_4EC4_85A2_34F63C8C25EF_.wvu.FilterData" hidden="1" oldHidden="1">
    <formula>'tabulka 6a'!$A$5:$AC$77</formula>
    <oldFormula>'tabulka 6a'!$A$5:$AC$77</oldFormula>
  </rdn>
  <rcv guid="{ECA95C7A-EFD8-4EC4-85A2-34F63C8C25EF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" sId="1" numFmtId="4">
    <nc r="I44">
      <v>-500</v>
    </nc>
  </rcc>
  <rcc rId="87" sId="1" numFmtId="4">
    <nc r="P44">
      <v>500</v>
    </nc>
  </rcc>
  <rcmt sheetId="1" cell="I44" guid="{185B9702-F2DE-48D8-957A-EAC4A2D9ED00}" author="Beskydová Sabina Ing." newLength="76"/>
  <rcv guid="{BD5456A6-45E9-42B7-B375-15E458E94A45}" action="delete"/>
  <rdn rId="0" localSheetId="1" customView="1" name="Z_BD5456A6_45E9_42B7_B375_15E458E94A45_.wvu.PrintArea" hidden="1" oldHidden="1">
    <formula>'tabulka 6a'!$E$6:$AC$79</formula>
    <oldFormula>'tabulka 6a'!$E$6:$AC$79</oldFormula>
  </rdn>
  <rdn rId="0" localSheetId="1" customView="1" name="Z_BD5456A6_45E9_42B7_B375_15E458E94A45_.wvu.PrintTitles" hidden="1" oldHidden="1">
    <formula>'tabulka 6a'!$A:$D,'tabulka 6a'!$1:$5</formula>
    <oldFormula>'tabulka 6a'!$A:$D,'tabulka 6a'!$1:$5</oldFormula>
  </rdn>
  <rdn rId="0" localSheetId="1" customView="1" name="Z_BD5456A6_45E9_42B7_B375_15E458E94A45_.wvu.FilterData" hidden="1" oldHidden="1">
    <formula>'tabulka 6a'!$A$5:$AC$77</formula>
    <oldFormula>'tabulka 6a'!$A$5:$AC$77</oldFormula>
  </rdn>
  <rcv guid="{BD5456A6-45E9-42B7-B375-15E458E94A45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" sId="1" numFmtId="4">
    <nc r="N36">
      <v>2.36</v>
    </nc>
  </rcc>
  <rfmt sheetId="1" sqref="Q59">
    <dxf>
      <fill>
        <patternFill>
          <bgColor rgb="FFFFFF00"/>
        </patternFill>
      </fill>
    </dxf>
  </rfmt>
  <rcc rId="92" sId="1">
    <oc r="R54">
      <f>SUM(E54,I54:M54,O54)</f>
    </oc>
    <nc r="R54">
      <f>SUM(E54,I54:M54,O54)</f>
    </nc>
  </rcc>
  <rfmt sheetId="1" sqref="O59">
    <dxf>
      <fill>
        <patternFill>
          <bgColor rgb="FFFFFF00"/>
        </patternFill>
      </fill>
    </dxf>
  </rfmt>
  <rcv guid="{15764750-8AF9-45DF-9450-B30F8151D6AB}" action="delete"/>
  <rdn rId="0" localSheetId="1" customView="1" name="Z_15764750_8AF9_45DF_9450_B30F8151D6AB_.wvu.PrintArea" hidden="1" oldHidden="1">
    <formula>'tabulka 6a'!$E$6:$AC$79</formula>
    <oldFormula>'tabulka 6a'!$E$6:$AC$79</oldFormula>
  </rdn>
  <rdn rId="0" localSheetId="1" customView="1" name="Z_15764750_8AF9_45DF_9450_B30F8151D6AB_.wvu.PrintTitles" hidden="1" oldHidden="1">
    <formula>'tabulka 6a'!$A:$D,'tabulka 6a'!$1:$5</formula>
    <oldFormula>'tabulka 6a'!$A:$D,'tabulka 6a'!$1:$5</oldFormula>
  </rdn>
  <rdn rId="0" localSheetId="1" customView="1" name="Z_15764750_8AF9_45DF_9450_B30F8151D6AB_.wvu.Cols" hidden="1" oldHidden="1">
    <formula>'tabulka 6a'!$C:$C</formula>
    <oldFormula>'tabulka 6a'!$C:$C</oldFormula>
  </rdn>
  <rdn rId="0" localSheetId="1" customView="1" name="Z_15764750_8AF9_45DF_9450_B30F8151D6AB_.wvu.FilterData" hidden="1" oldHidden="1">
    <formula>'tabulka 6a'!$A$5:$AC$77</formula>
    <oldFormula>'tabulka 6a'!$A$5:$AC$77</oldFormula>
  </rdn>
  <rcv guid="{15764750-8AF9-45DF-9450-B30F8151D6AB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" sId="1">
    <oc r="O6">
      <f>IF(OR(N6&gt;10,N6&lt;-10),N6,0)</f>
    </oc>
    <nc r="O6">
      <f>IF(OR(N6&gt;25,N6&lt;-25),N6,0)</f>
    </nc>
  </rcc>
  <rcc rId="98" sId="1" odxf="1" dxf="1">
    <oc r="O7">
      <f>IF(OR(N7&gt;10,N7&lt;-10),N7,0)</f>
    </oc>
    <nc r="O7">
      <f>IF(OR(N7&gt;25,N7&lt;-25),N7,0)</f>
    </nc>
    <odxf>
      <border outline="0">
        <top style="thin">
          <color indexed="64"/>
        </top>
      </border>
    </odxf>
    <ndxf>
      <border outline="0">
        <top/>
      </border>
    </ndxf>
  </rcc>
  <rcc rId="99" sId="1" odxf="1" dxf="1">
    <oc r="O8">
      <f>IF(OR(N8&gt;10,N8&lt;-10),N8,0)</f>
    </oc>
    <nc r="O8">
      <f>IF(OR(N8&gt;25,N8&lt;-25),N8,0)</f>
    </nc>
    <odxf>
      <border outline="0">
        <top style="thin">
          <color indexed="64"/>
        </top>
      </border>
    </odxf>
    <ndxf>
      <border outline="0">
        <top/>
      </border>
    </ndxf>
  </rcc>
  <rcc rId="100" sId="1" odxf="1" dxf="1">
    <oc r="O9">
      <f>IF(OR(N9&gt;10,N9&lt;-10),N9,0)</f>
    </oc>
    <nc r="O9">
      <f>IF(OR(N9&gt;25,N9&lt;-25),N9,0)</f>
    </nc>
    <odxf>
      <border outline="0">
        <top style="thin">
          <color indexed="64"/>
        </top>
      </border>
    </odxf>
    <ndxf>
      <border outline="0">
        <top/>
      </border>
    </ndxf>
  </rcc>
  <rcc rId="101" sId="1" odxf="1" dxf="1">
    <oc r="O10">
      <f>IF(OR(N10&gt;10,N10&lt;-10),N10,0)</f>
    </oc>
    <nc r="O10">
      <f>IF(OR(N10&gt;25,N10&lt;-25),N10,0)</f>
    </nc>
    <odxf>
      <border outline="0">
        <top style="thin">
          <color indexed="64"/>
        </top>
      </border>
    </odxf>
    <ndxf>
      <border outline="0">
        <top/>
      </border>
    </ndxf>
  </rcc>
  <rcc rId="102" sId="1" odxf="1" dxf="1">
    <oc r="O11">
      <f>IF(OR(N11&gt;10,N11&lt;-10),N11,0)</f>
    </oc>
    <nc r="O11">
      <f>IF(OR(N11&gt;25,N11&lt;-25),N11,0)</f>
    </nc>
    <odxf>
      <border outline="0">
        <top style="thin">
          <color indexed="64"/>
        </top>
      </border>
    </odxf>
    <ndxf>
      <border outline="0">
        <top/>
      </border>
    </ndxf>
  </rcc>
  <rcc rId="103" sId="1" odxf="1" dxf="1">
    <oc r="O12">
      <f>IF(OR(N12&gt;10,N12&lt;-10),N12,0)</f>
    </oc>
    <nc r="O12">
      <f>IF(OR(N12&gt;25,N12&lt;-25),N12,0)</f>
    </nc>
    <odxf>
      <border outline="0">
        <top style="thin">
          <color indexed="64"/>
        </top>
      </border>
    </odxf>
    <ndxf>
      <border outline="0">
        <top/>
      </border>
    </ndxf>
  </rcc>
  <rcc rId="104" sId="1" odxf="1" dxf="1">
    <oc r="O13">
      <f>IF(OR(N13&gt;10,N13&lt;-10),N13,0)</f>
    </oc>
    <nc r="O13">
      <f>IF(OR(N13&gt;25,N13&lt;-25),N13,0)</f>
    </nc>
    <odxf>
      <border outline="0">
        <top style="thin">
          <color indexed="64"/>
        </top>
      </border>
    </odxf>
    <ndxf>
      <border outline="0">
        <top/>
      </border>
    </ndxf>
  </rcc>
  <rcc rId="105" sId="1" odxf="1" dxf="1">
    <oc r="O14">
      <f>IF(OR(N14&gt;10,N14&lt;-10),N14,0)</f>
    </oc>
    <nc r="O14">
      <f>IF(OR(N14&gt;25,N14&lt;-25),N14,0)</f>
    </nc>
    <odxf>
      <border outline="0">
        <top style="thin">
          <color indexed="64"/>
        </top>
      </border>
    </odxf>
    <ndxf>
      <border outline="0">
        <top/>
      </border>
    </ndxf>
  </rcc>
  <rcc rId="106" sId="1" odxf="1" dxf="1">
    <oc r="O15">
      <f>IF(OR(N15&gt;10,N15&lt;-10),N15,0)</f>
    </oc>
    <nc r="O15">
      <f>IF(OR(N15&gt;25,N15&lt;-25),N15,0)</f>
    </nc>
    <odxf>
      <border outline="0">
        <top style="thin">
          <color indexed="64"/>
        </top>
      </border>
    </odxf>
    <ndxf>
      <border outline="0">
        <top/>
      </border>
    </ndxf>
  </rcc>
  <rcc rId="107" sId="1" odxf="1" dxf="1">
    <oc r="O16">
      <f>IF(OR(N16&gt;10,N16&lt;-10),N16,0)</f>
    </oc>
    <nc r="O16">
      <f>IF(OR(N16&gt;25,N16&lt;-25),N16,0)</f>
    </nc>
    <odxf>
      <border outline="0">
        <top style="thin">
          <color indexed="64"/>
        </top>
      </border>
    </odxf>
    <ndxf>
      <border outline="0">
        <top/>
      </border>
    </ndxf>
  </rcc>
  <rcc rId="108" sId="1" odxf="1" dxf="1">
    <oc r="O17">
      <f>IF(OR(N17&gt;10,N17&lt;-10),N17,0)</f>
    </oc>
    <nc r="O17">
      <f>IF(OR(N17&gt;25,N17&lt;-25),N17,0)</f>
    </nc>
    <odxf>
      <border outline="0">
        <top style="thin">
          <color indexed="64"/>
        </top>
      </border>
    </odxf>
    <ndxf>
      <border outline="0">
        <top/>
      </border>
    </ndxf>
  </rcc>
  <rcc rId="109" sId="1" odxf="1" dxf="1">
    <oc r="O18">
      <f>IF(OR(N18&gt;10,N18&lt;-10),N18,0)</f>
    </oc>
    <nc r="O18">
      <f>IF(OR(N18&gt;25,N18&lt;-25),N18,0)</f>
    </nc>
    <odxf>
      <border outline="0">
        <top style="thin">
          <color indexed="64"/>
        </top>
      </border>
    </odxf>
    <ndxf>
      <border outline="0">
        <top/>
      </border>
    </ndxf>
  </rcc>
  <rcc rId="110" sId="1" odxf="1" dxf="1">
    <oc r="O19">
      <f>IF(OR(N19&gt;10,N19&lt;-10),N19,0)</f>
    </oc>
    <nc r="O19">
      <f>IF(OR(N19&gt;25,N19&lt;-25),N19,0)</f>
    </nc>
    <odxf>
      <border outline="0">
        <top style="thin">
          <color indexed="64"/>
        </top>
      </border>
    </odxf>
    <ndxf>
      <border outline="0">
        <top/>
      </border>
    </ndxf>
  </rcc>
  <rcc rId="111" sId="1" odxf="1" dxf="1">
    <oc r="O20">
      <f>IF(OR(N20&gt;10,N20&lt;-10),N20,0)</f>
    </oc>
    <nc r="O20">
      <f>IF(OR(N20&gt;25,N20&lt;-25),N20,0)</f>
    </nc>
    <odxf>
      <border outline="0">
        <top style="thin">
          <color indexed="64"/>
        </top>
      </border>
    </odxf>
    <ndxf>
      <border outline="0">
        <top/>
      </border>
    </ndxf>
  </rcc>
  <rcc rId="112" sId="1" odxf="1" dxf="1">
    <oc r="O21">
      <f>IF(OR(N21&gt;10,N21&lt;-10),N21,0)</f>
    </oc>
    <nc r="O21">
      <f>IF(OR(N21&gt;25,N21&lt;-25),N21,0)</f>
    </nc>
    <odxf>
      <border outline="0">
        <top style="thin">
          <color indexed="64"/>
        </top>
      </border>
    </odxf>
    <ndxf>
      <border outline="0">
        <top/>
      </border>
    </ndxf>
  </rcc>
  <rcc rId="113" sId="1" odxf="1" dxf="1">
    <oc r="O22">
      <f>IF(OR(N22&gt;10,N22&lt;-10),N22,0)</f>
    </oc>
    <nc r="O22">
      <f>IF(OR(N22&gt;25,N22&lt;-25),N22,0)</f>
    </nc>
    <odxf>
      <border outline="0">
        <top style="thin">
          <color indexed="64"/>
        </top>
      </border>
    </odxf>
    <ndxf>
      <border outline="0">
        <top/>
      </border>
    </ndxf>
  </rcc>
  <rcc rId="114" sId="1" odxf="1" dxf="1">
    <oc r="O23">
      <f>IF(OR(N23&gt;10,N23&lt;-10),N23,0)</f>
    </oc>
    <nc r="O23">
      <f>IF(OR(N23&gt;25,N23&lt;-25),N23,0)</f>
    </nc>
    <odxf>
      <border outline="0">
        <top style="thin">
          <color indexed="64"/>
        </top>
      </border>
    </odxf>
    <ndxf>
      <border outline="0">
        <top/>
      </border>
    </ndxf>
  </rcc>
  <rcc rId="115" sId="1" odxf="1" dxf="1">
    <oc r="O24">
      <f>IF(OR(N24&gt;10,N24&lt;-10),N24,0)</f>
    </oc>
    <nc r="O24">
      <f>IF(OR(N24&gt;25,N24&lt;-25),N24,0)</f>
    </nc>
    <odxf>
      <border outline="0">
        <top style="thin">
          <color indexed="64"/>
        </top>
      </border>
    </odxf>
    <ndxf>
      <border outline="0">
        <top/>
      </border>
    </ndxf>
  </rcc>
  <rcc rId="116" sId="1" odxf="1" dxf="1">
    <oc r="O25">
      <f>IF(OR(N25&gt;10,N25&lt;-10),N25,0)</f>
    </oc>
    <nc r="O25">
      <f>IF(OR(N25&gt;25,N25&lt;-25),N25,0)</f>
    </nc>
    <odxf>
      <border outline="0">
        <top style="thin">
          <color indexed="64"/>
        </top>
      </border>
    </odxf>
    <ndxf>
      <border outline="0">
        <top/>
      </border>
    </ndxf>
  </rcc>
  <rcc rId="117" sId="1" odxf="1" dxf="1">
    <oc r="O26">
      <f>IF(OR(N26&gt;10,N26&lt;-10),N26,0)</f>
    </oc>
    <nc r="O26">
      <f>IF(OR(N26&gt;25,N26&lt;-25),N26,0)</f>
    </nc>
    <odxf>
      <border outline="0">
        <top style="thin">
          <color indexed="64"/>
        </top>
      </border>
    </odxf>
    <ndxf>
      <border outline="0">
        <top/>
      </border>
    </ndxf>
  </rcc>
  <rcc rId="118" sId="1" odxf="1" dxf="1">
    <oc r="O27">
      <f>IF(OR(N27&gt;10,N27&lt;-10),N27,0)</f>
    </oc>
    <nc r="O27">
      <f>IF(OR(N27&gt;25,N27&lt;-25),N27,0)</f>
    </nc>
    <odxf>
      <border outline="0">
        <top style="thin">
          <color indexed="64"/>
        </top>
      </border>
    </odxf>
    <ndxf>
      <border outline="0">
        <top/>
      </border>
    </ndxf>
  </rcc>
  <rcc rId="119" sId="1" odxf="1" dxf="1">
    <oc r="O28">
      <f>IF(OR(N28&gt;10,N28&lt;-10),N28,0)</f>
    </oc>
    <nc r="O28">
      <f>IF(OR(N28&gt;25,N28&lt;-25),N28,0)</f>
    </nc>
    <odxf>
      <border outline="0">
        <top style="medium">
          <color indexed="64"/>
        </top>
      </border>
    </odxf>
    <ndxf>
      <border outline="0">
        <top/>
      </border>
    </ndxf>
  </rcc>
  <rcc rId="120" sId="1" odxf="1" dxf="1">
    <oc r="O29">
      <f>IF(OR(N29&gt;10,N29&lt;-10),N29,0)</f>
    </oc>
    <nc r="O29">
      <f>IF(OR(N29&gt;25,N29&lt;-25),N29,0)</f>
    </nc>
    <odxf>
      <border outline="0">
        <top style="thin">
          <color indexed="64"/>
        </top>
      </border>
    </odxf>
    <ndxf>
      <border outline="0">
        <top/>
      </border>
    </ndxf>
  </rcc>
  <rcc rId="121" sId="1" odxf="1" dxf="1">
    <oc r="O30">
      <f>IF(OR(N30&gt;10,N30&lt;-10),N30,0)</f>
    </oc>
    <nc r="O30">
      <f>IF(OR(N30&gt;25,N30&lt;-25),N30,0)</f>
    </nc>
    <odxf>
      <border outline="0">
        <top style="thin">
          <color indexed="64"/>
        </top>
      </border>
    </odxf>
    <ndxf>
      <border outline="0">
        <top/>
      </border>
    </ndxf>
  </rcc>
  <rcc rId="122" sId="1" odxf="1" dxf="1">
    <oc r="O31">
      <f>IF(OR(N31&gt;10,N31&lt;-10),N31,0)</f>
    </oc>
    <nc r="O31">
      <f>IF(OR(N31&gt;25,N31&lt;-25),N31,0)</f>
    </nc>
    <odxf>
      <border outline="0">
        <top style="thin">
          <color indexed="64"/>
        </top>
      </border>
    </odxf>
    <ndxf>
      <border outline="0">
        <top/>
      </border>
    </ndxf>
  </rcc>
  <rcc rId="123" sId="1" odxf="1" dxf="1">
    <oc r="O32">
      <f>IF(OR(N32&gt;10,N32&lt;-10),N32,0)</f>
    </oc>
    <nc r="O32">
      <f>IF(OR(N32&gt;25,N32&lt;-25),N32,0)</f>
    </nc>
    <odxf>
      <border outline="0">
        <top style="thin">
          <color indexed="64"/>
        </top>
      </border>
    </odxf>
    <ndxf>
      <border outline="0">
        <top/>
      </border>
    </ndxf>
  </rcc>
  <rcc rId="124" sId="1" odxf="1" dxf="1">
    <oc r="O33">
      <f>IF(OR(N33&gt;10,N33&lt;-10),N33,0)</f>
    </oc>
    <nc r="O33">
      <f>IF(OR(N33&gt;25,N33&lt;-25),N33,0)</f>
    </nc>
    <odxf>
      <border outline="0">
        <top style="thin">
          <color indexed="64"/>
        </top>
      </border>
    </odxf>
    <ndxf>
      <border outline="0">
        <top/>
      </border>
    </ndxf>
  </rcc>
  <rcc rId="125" sId="1" odxf="1" dxf="1">
    <oc r="O34">
      <f>IF(OR(N34&gt;10,N34&lt;-10),N34,0)</f>
    </oc>
    <nc r="O34">
      <f>IF(OR(N34&gt;25,N34&lt;-25),N34,0)</f>
    </nc>
    <odxf>
      <border outline="0">
        <top style="thin">
          <color indexed="64"/>
        </top>
      </border>
    </odxf>
    <ndxf>
      <border outline="0">
        <top/>
      </border>
    </ndxf>
  </rcc>
  <rcc rId="126" sId="1" odxf="1" dxf="1">
    <oc r="O35">
      <f>IF(OR(N35&gt;10,N35&lt;-10),N35,0)</f>
    </oc>
    <nc r="O35">
      <f>IF(OR(N35&gt;25,N35&lt;-25),N35,0)</f>
    </nc>
    <odxf>
      <border outline="0">
        <top style="thin">
          <color indexed="64"/>
        </top>
      </border>
    </odxf>
    <ndxf>
      <border outline="0">
        <top/>
      </border>
    </ndxf>
  </rcc>
  <rcc rId="127" sId="1" odxf="1" dxf="1">
    <oc r="O36">
      <f>IF(OR(N36&gt;10,N36&lt;-10),N36,0)</f>
    </oc>
    <nc r="O36">
      <f>IF(OR(N36&gt;25,N36&lt;-25),N36,0)</f>
    </nc>
    <odxf>
      <border outline="0">
        <top style="thin">
          <color indexed="64"/>
        </top>
      </border>
    </odxf>
    <ndxf>
      <border outline="0">
        <top/>
      </border>
    </ndxf>
  </rcc>
  <rcc rId="128" sId="1" odxf="1" dxf="1">
    <oc r="O37">
      <f>IF(OR(N37&gt;10,N37&lt;-10),N37,0)</f>
    </oc>
    <nc r="O37">
      <f>IF(OR(N37&gt;25,N37&lt;-25),N37,0)</f>
    </nc>
    <odxf>
      <border outline="0">
        <top style="thin">
          <color indexed="64"/>
        </top>
      </border>
    </odxf>
    <ndxf>
      <border outline="0">
        <top/>
      </border>
    </ndxf>
  </rcc>
  <rcc rId="129" sId="1" odxf="1" dxf="1">
    <oc r="O38">
      <f>IF(OR(N38&gt;10,N38&lt;-10),N38,0)</f>
    </oc>
    <nc r="O38">
      <f>IF(OR(N38&gt;25,N38&lt;-25),N38,0)</f>
    </nc>
    <odxf>
      <border outline="0">
        <top style="thin">
          <color indexed="64"/>
        </top>
        <bottom/>
      </border>
    </odxf>
    <ndxf>
      <border outline="0">
        <top/>
        <bottom style="thin">
          <color indexed="64"/>
        </bottom>
      </border>
    </ndxf>
  </rcc>
  <rcc rId="130" sId="1" odxf="1" dxf="1">
    <oc r="O39">
      <f>IF(OR(N39&gt;10,N39&lt;-10),N39,0)</f>
    </oc>
    <nc r="O39">
      <f>IF(OR(N39&gt;25,N39&lt;-25),N39,0)</f>
    </nc>
    <odxf>
      <border outline="0">
        <top style="medium">
          <color indexed="64"/>
        </top>
      </border>
    </odxf>
    <ndxf>
      <border outline="0">
        <top/>
      </border>
    </ndxf>
  </rcc>
  <rcc rId="131" sId="1" odxf="1" dxf="1">
    <oc r="O40">
      <f>IF(OR(N40&gt;10,N40&lt;-10),N40,0)</f>
    </oc>
    <nc r="O40">
      <f>IF(OR(N40&gt;25,N40&lt;-25),N40,0)</f>
    </nc>
    <odxf>
      <border outline="0">
        <top style="thin">
          <color indexed="64"/>
        </top>
      </border>
    </odxf>
    <ndxf>
      <border outline="0">
        <top/>
      </border>
    </ndxf>
  </rcc>
  <rcc rId="132" sId="1" odxf="1" dxf="1">
    <oc r="O41">
      <f>IF(OR(N41&gt;10,N41&lt;-10),N41,0)</f>
    </oc>
    <nc r="O41">
      <f>IF(OR(N41&gt;25,N41&lt;-25),N41,0)</f>
    </nc>
    <odxf>
      <border outline="0">
        <top style="thin">
          <color indexed="64"/>
        </top>
      </border>
    </odxf>
    <ndxf>
      <border outline="0">
        <top/>
      </border>
    </ndxf>
  </rcc>
  <rcc rId="133" sId="1" odxf="1" dxf="1">
    <oc r="O42">
      <f>IF(OR(N42&gt;10,N42&lt;-10),N42,0)</f>
    </oc>
    <nc r="O42">
      <f>IF(OR(N42&gt;25,N42&lt;-25),N42,0)</f>
    </nc>
    <odxf>
      <border outline="0">
        <top style="thin">
          <color indexed="64"/>
        </top>
      </border>
    </odxf>
    <ndxf>
      <border outline="0">
        <top/>
      </border>
    </ndxf>
  </rcc>
  <rcc rId="134" sId="1" odxf="1" dxf="1">
    <oc r="O43">
      <f>IF(OR(N43&gt;10,N43&lt;-10),N43,0)</f>
    </oc>
    <nc r="O43">
      <f>IF(OR(N43&gt;25,N43&lt;-25),N43,0)</f>
    </nc>
    <odxf>
      <border outline="0">
        <top style="thin">
          <color indexed="64"/>
        </top>
      </border>
    </odxf>
    <ndxf>
      <border outline="0">
        <top/>
      </border>
    </ndxf>
  </rcc>
  <rcc rId="135" sId="1" odxf="1" dxf="1">
    <oc r="O44">
      <f>IF(OR(N44&gt;10,N44&lt;-10),N44,0)</f>
    </oc>
    <nc r="O44">
      <f>IF(OR(N44&gt;25,N44&lt;-25),N44,0)</f>
    </nc>
    <odxf>
      <border outline="0">
        <top style="thin">
          <color indexed="64"/>
        </top>
      </border>
    </odxf>
    <ndxf>
      <border outline="0">
        <top/>
      </border>
    </ndxf>
  </rcc>
  <rcc rId="136" sId="1" odxf="1" dxf="1">
    <oc r="O45">
      <f>IF(OR(N45&gt;10,N45&lt;-10),N45,0)</f>
    </oc>
    <nc r="O45">
      <f>IF(OR(N45&gt;25,N45&lt;-25),N45,0)</f>
    </nc>
    <odxf>
      <border outline="0">
        <top style="thin">
          <color indexed="64"/>
        </top>
      </border>
    </odxf>
    <ndxf>
      <border outline="0">
        <top/>
      </border>
    </ndxf>
  </rcc>
  <rcc rId="137" sId="1" odxf="1" dxf="1">
    <oc r="O46">
      <f>IF(OR(N46&gt;10,N46&lt;-10),N46,0)</f>
    </oc>
    <nc r="O46">
      <f>IF(OR(N46&gt;25,N46&lt;-25),N46,0)</f>
    </nc>
    <odxf>
      <border outline="0">
        <top style="thin">
          <color indexed="64"/>
        </top>
      </border>
    </odxf>
    <ndxf>
      <border outline="0">
        <top/>
      </border>
    </ndxf>
  </rcc>
  <rcc rId="138" sId="1" odxf="1" dxf="1">
    <oc r="O47">
      <f>IF(OR(N47&gt;10,N47&lt;-10),N47,0)</f>
    </oc>
    <nc r="O47">
      <f>IF(OR(N47&gt;25,N47&lt;-25),N47,0)</f>
    </nc>
    <odxf>
      <border outline="0">
        <top style="thin">
          <color indexed="64"/>
        </top>
      </border>
    </odxf>
    <ndxf>
      <border outline="0">
        <top/>
      </border>
    </ndxf>
  </rcc>
  <rcc rId="139" sId="1" odxf="1" dxf="1">
    <oc r="O48">
      <f>IF(OR(N48&gt;10,N48&lt;-10),N48,0)</f>
    </oc>
    <nc r="O48">
      <f>IF(OR(N48&gt;25,N48&lt;-25),N48,0)</f>
    </nc>
    <odxf>
      <border outline="0">
        <top style="thin">
          <color indexed="64"/>
        </top>
      </border>
    </odxf>
    <ndxf>
      <border outline="0">
        <top/>
      </border>
    </ndxf>
  </rcc>
  <rcc rId="140" sId="1" odxf="1" dxf="1">
    <oc r="O49">
      <f>IF(OR(N49&gt;10,N49&lt;-10),N49,0)</f>
    </oc>
    <nc r="O49">
      <f>IF(OR(N49&gt;25,N49&lt;-25),N49,0)</f>
    </nc>
    <odxf>
      <border outline="0">
        <top style="thin">
          <color indexed="64"/>
        </top>
        <bottom/>
      </border>
    </odxf>
    <ndxf>
      <border outline="0">
        <top/>
        <bottom style="thin">
          <color indexed="64"/>
        </bottom>
      </border>
    </ndxf>
  </rcc>
  <rcc rId="141" sId="1" odxf="1" dxf="1">
    <oc r="O50">
      <f>IF(OR(N50&gt;10,N50&lt;-10),N50,0)</f>
    </oc>
    <nc r="O50">
      <f>IF(OR(N50&gt;25,N50&lt;-25),N50,0)</f>
    </nc>
    <odxf>
      <border outline="0">
        <top style="medium">
          <color indexed="64"/>
        </top>
      </border>
    </odxf>
    <ndxf>
      <border outline="0">
        <top/>
      </border>
    </ndxf>
  </rcc>
  <rcc rId="142" sId="1" odxf="1" dxf="1">
    <oc r="O51">
      <f>IF(OR(N51&gt;10,N51&lt;-10),N51,0)</f>
    </oc>
    <nc r="O51">
      <f>IF(OR(N51&gt;25,N51&lt;-25),N51,0)</f>
    </nc>
    <odxf>
      <border outline="0">
        <top style="thin">
          <color indexed="64"/>
        </top>
      </border>
    </odxf>
    <ndxf>
      <border outline="0">
        <top/>
      </border>
    </ndxf>
  </rcc>
  <rcc rId="143" sId="1" odxf="1" dxf="1">
    <oc r="O52">
      <f>IF(OR(N52&gt;10,N52&lt;-10),N52,0)</f>
    </oc>
    <nc r="O52">
      <f>IF(OR(N52&gt;25,N52&lt;-25),N52,0)</f>
    </nc>
    <odxf>
      <border outline="0">
        <top style="thin">
          <color indexed="64"/>
        </top>
      </border>
    </odxf>
    <ndxf>
      <border outline="0">
        <top/>
      </border>
    </ndxf>
  </rcc>
  <rcc rId="144" sId="1" odxf="1" dxf="1">
    <oc r="O53">
      <f>IF(OR(N53&gt;10,N53&lt;-10),N53,0)</f>
    </oc>
    <nc r="O53">
      <f>IF(OR(N53&gt;25,N53&lt;-25),N53,0)</f>
    </nc>
    <odxf>
      <border outline="0">
        <top style="thin">
          <color indexed="64"/>
        </top>
      </border>
    </odxf>
    <ndxf>
      <border outline="0">
        <top/>
      </border>
    </ndxf>
  </rcc>
  <rcc rId="145" sId="1" odxf="1" dxf="1">
    <oc r="O54">
      <f>IF(OR(N54&gt;10,N54&lt;-10),N54,0)</f>
    </oc>
    <nc r="O54">
      <f>IF(OR(N54&gt;25,N54&lt;-25),N54,0)</f>
    </nc>
    <odxf>
      <border outline="0">
        <top style="thin">
          <color indexed="64"/>
        </top>
      </border>
    </odxf>
    <ndxf>
      <border outline="0">
        <top/>
      </border>
    </ndxf>
  </rcc>
  <rcc rId="146" sId="1" odxf="1" dxf="1">
    <oc r="O55">
      <f>IF(OR(N55&gt;10,N55&lt;-10),N55,0)</f>
    </oc>
    <nc r="O55">
      <f>IF(OR(N55&gt;25,N55&lt;-25),N55,0)</f>
    </nc>
    <odxf>
      <border outline="0">
        <top style="thin">
          <color indexed="64"/>
        </top>
      </border>
    </odxf>
    <ndxf>
      <border outline="0">
        <top/>
      </border>
    </ndxf>
  </rcc>
  <rcc rId="147" sId="1" odxf="1" dxf="1">
    <oc r="O56">
      <f>IF(OR(N56&gt;10,N56&lt;-10),N56,0)</f>
    </oc>
    <nc r="O56">
      <f>IF(OR(N56&gt;25,N56&lt;-25),N56,0)</f>
    </nc>
    <odxf>
      <border outline="0">
        <top style="thin">
          <color indexed="64"/>
        </top>
      </border>
    </odxf>
    <ndxf>
      <border outline="0">
        <top/>
      </border>
    </ndxf>
  </rcc>
  <rcc rId="148" sId="1" odxf="1" dxf="1">
    <oc r="O57">
      <f>IF(OR(N57&gt;10,N57&lt;-10),N57,0)</f>
    </oc>
    <nc r="O57">
      <f>IF(OR(N57&gt;25,N57&lt;-25),N57,0)</f>
    </nc>
    <odxf>
      <border outline="0">
        <top style="thin">
          <color indexed="64"/>
        </top>
      </border>
    </odxf>
    <ndxf>
      <border outline="0">
        <top/>
      </border>
    </ndxf>
  </rcc>
  <rcc rId="149" sId="1" odxf="1" dxf="1">
    <oc r="O58">
      <f>IF(OR(N58&gt;10,N58&lt;-10),N58,0)</f>
    </oc>
    <nc r="O58">
      <f>IF(OR(N58&gt;25,N58&lt;-25),N58,0)</f>
    </nc>
    <odxf>
      <border outline="0">
        <top style="thin">
          <color indexed="64"/>
        </top>
      </border>
    </odxf>
    <ndxf>
      <border outline="0">
        <top/>
      </border>
    </ndxf>
  </rcc>
  <rcc rId="150" sId="1" odxf="1" dxf="1">
    <oc r="O59">
      <f>IF(OR(N59&gt;10,N59&lt;-10),N59,0)</f>
    </oc>
    <nc r="O59">
      <f>IF(OR(N59&gt;25,N59&lt;-25),N59,0)</f>
    </nc>
    <odxf>
      <fill>
        <patternFill>
          <bgColor rgb="FFFFFF00"/>
        </patternFill>
      </fill>
      <border outline="0">
        <top style="thin">
          <color indexed="64"/>
        </top>
        <bottom/>
      </border>
    </odxf>
    <ndxf>
      <fill>
        <patternFill>
          <bgColor theme="0"/>
        </patternFill>
      </fill>
      <border outline="0">
        <top/>
        <bottom style="thin">
          <color indexed="64"/>
        </bottom>
      </border>
    </ndxf>
  </rcc>
  <rcc rId="151" sId="1" odxf="1" dxf="1">
    <oc r="O60">
      <f>IF(OR(N60&gt;10,N60&lt;-10),N60,0)</f>
    </oc>
    <nc r="O60">
      <f>IF(OR(N60&gt;25,N60&lt;-25),N60,0)</f>
    </nc>
    <odxf>
      <border outline="0">
        <top style="medium">
          <color indexed="64"/>
        </top>
      </border>
    </odxf>
    <ndxf>
      <border outline="0">
        <top/>
      </border>
    </ndxf>
  </rcc>
  <rcc rId="152" sId="1" odxf="1" dxf="1">
    <oc r="O61">
      <f>IF(OR(N61&gt;10,N61&lt;-10),N61,0)</f>
    </oc>
    <nc r="O61">
      <f>IF(OR(N61&gt;25,N61&lt;-25),N61,0)</f>
    </nc>
    <odxf>
      <border outline="0">
        <top style="thin">
          <color indexed="64"/>
        </top>
      </border>
    </odxf>
    <ndxf>
      <border outline="0">
        <top/>
      </border>
    </ndxf>
  </rcc>
  <rcc rId="153" sId="1" odxf="1" dxf="1">
    <oc r="O62">
      <f>IF(OR(N62&gt;10,N62&lt;-10),N62,0)</f>
    </oc>
    <nc r="O62">
      <f>IF(OR(N62&gt;25,N62&lt;-25),N62,0)</f>
    </nc>
    <odxf>
      <border outline="0">
        <top style="thin">
          <color indexed="64"/>
        </top>
      </border>
    </odxf>
    <ndxf>
      <border outline="0">
        <top/>
      </border>
    </ndxf>
  </rcc>
  <rcc rId="154" sId="1" odxf="1" dxf="1">
    <oc r="O63">
      <f>IF(OR(N63&gt;10,N63&lt;-10),N63,0)</f>
    </oc>
    <nc r="O63">
      <f>IF(OR(N63&gt;25,N63&lt;-25),N63,0)</f>
    </nc>
    <odxf>
      <border outline="0">
        <top style="thin">
          <color indexed="64"/>
        </top>
      </border>
    </odxf>
    <ndxf>
      <border outline="0">
        <top/>
      </border>
    </ndxf>
  </rcc>
  <rcc rId="155" sId="1" odxf="1" dxf="1">
    <oc r="O64">
      <f>IF(OR(N64&gt;10,N64&lt;-10),N64,0)</f>
    </oc>
    <nc r="O64">
      <f>IF(OR(N64&gt;25,N64&lt;-25),N64,0)</f>
    </nc>
    <odxf>
      <border outline="0">
        <top style="thin">
          <color indexed="64"/>
        </top>
      </border>
    </odxf>
    <ndxf>
      <border outline="0">
        <top/>
      </border>
    </ndxf>
  </rcc>
  <rcc rId="156" sId="1" odxf="1" dxf="1">
    <oc r="O65">
      <f>IF(OR(N65&gt;10,N65&lt;-10),N65,0)</f>
    </oc>
    <nc r="O65">
      <f>IF(OR(N65&gt;25,N65&lt;-25),N65,0)</f>
    </nc>
    <odxf>
      <border outline="0">
        <top style="thin">
          <color indexed="64"/>
        </top>
      </border>
    </odxf>
    <ndxf>
      <border outline="0">
        <top/>
      </border>
    </ndxf>
  </rcc>
  <rcc rId="157" sId="1" odxf="1" dxf="1">
    <oc r="O66">
      <f>IF(OR(N66&gt;10,N66&lt;-10),N66,0)</f>
    </oc>
    <nc r="O66">
      <f>IF(OR(N66&gt;25,N66&lt;-25),N66,0)</f>
    </nc>
    <odxf>
      <border outline="0">
        <top style="thin">
          <color indexed="64"/>
        </top>
      </border>
    </odxf>
    <ndxf>
      <border outline="0">
        <top/>
      </border>
    </ndxf>
  </rcc>
  <rcc rId="158" sId="1" odxf="1" dxf="1">
    <oc r="O67">
      <f>IF(OR(N67&gt;10,N67&lt;-10),N67,0)</f>
    </oc>
    <nc r="O67">
      <f>IF(OR(N67&gt;25,N67&lt;-25),N67,0)</f>
    </nc>
    <odxf>
      <border outline="0">
        <top style="thin">
          <color indexed="64"/>
        </top>
      </border>
    </odxf>
    <ndxf>
      <border outline="0">
        <top/>
      </border>
    </ndxf>
  </rcc>
  <rcc rId="159" sId="1" odxf="1" dxf="1">
    <oc r="O68">
      <f>IF(OR(N68&gt;10,N68&lt;-10),N68,0)</f>
    </oc>
    <nc r="O68">
      <f>IF(OR(N68&gt;25,N68&lt;-25),N68,0)</f>
    </nc>
    <odxf>
      <border outline="0">
        <top style="thin">
          <color indexed="64"/>
        </top>
      </border>
    </odxf>
    <ndxf>
      <border outline="0">
        <top/>
      </border>
    </ndxf>
  </rcc>
  <rcc rId="160" sId="1" odxf="1" dxf="1">
    <oc r="O69">
      <f>IF(OR(N69&gt;10,N69&lt;-10),N69,0)</f>
    </oc>
    <nc r="O69">
      <f>IF(OR(N69&gt;25,N69&lt;-25),N69,0)</f>
    </nc>
    <odxf>
      <border outline="0">
        <top style="thin">
          <color indexed="64"/>
        </top>
      </border>
    </odxf>
    <ndxf>
      <border outline="0">
        <top/>
      </border>
    </ndxf>
  </rcc>
  <rcc rId="161" sId="1" odxf="1" dxf="1">
    <oc r="O70">
      <f>IF(OR(N70&gt;10,N70&lt;-10),N70,0)</f>
    </oc>
    <nc r="O70">
      <f>IF(OR(N70&gt;25,N70&lt;-25),N70,0)</f>
    </nc>
    <odxf>
      <border outline="0">
        <top style="thin">
          <color indexed="64"/>
        </top>
      </border>
    </odxf>
    <ndxf>
      <border outline="0">
        <top/>
      </border>
    </ndxf>
  </rcc>
  <rcc rId="162" sId="1" odxf="1" dxf="1">
    <oc r="O71">
      <f>IF(OR(N71&gt;10,N71&lt;-10),N71,0)</f>
    </oc>
    <nc r="O71">
      <f>IF(OR(N71&gt;25,N71&lt;-25),N71,0)</f>
    </nc>
    <odxf>
      <border outline="0">
        <top style="thin">
          <color indexed="64"/>
        </top>
      </border>
    </odxf>
    <ndxf>
      <border outline="0">
        <top/>
      </border>
    </ndxf>
  </rcc>
  <rcc rId="163" sId="1" odxf="1" dxf="1">
    <oc r="O72">
      <f>IF(OR(N72&gt;10,N72&lt;-10),N72,0)</f>
    </oc>
    <nc r="O72">
      <f>IF(OR(N72&gt;25,N72&lt;-25),N72,0)</f>
    </nc>
    <odxf>
      <border outline="0">
        <top style="thin">
          <color indexed="64"/>
        </top>
      </border>
    </odxf>
    <ndxf>
      <border outline="0">
        <top/>
      </border>
    </ndxf>
  </rcc>
  <rcc rId="164" sId="1" odxf="1" dxf="1">
    <oc r="O73">
      <f>IF(OR(N73&gt;10,N73&lt;-10),N73,0)</f>
    </oc>
    <nc r="O73">
      <f>IF(OR(N73&gt;25,N73&lt;-25),N73,0)</f>
    </nc>
    <odxf>
      <border outline="0">
        <top style="thin">
          <color indexed="64"/>
        </top>
      </border>
    </odxf>
    <ndxf>
      <border outline="0">
        <top/>
      </border>
    </ndxf>
  </rcc>
  <rcc rId="165" sId="1" odxf="1" dxf="1">
    <oc r="O74">
      <f>IF(OR(N74&gt;10,N74&lt;-10),N74,0)</f>
    </oc>
    <nc r="O74">
      <f>IF(OR(N74&gt;25,N74&lt;-25),N74,0)</f>
    </nc>
    <odxf>
      <border outline="0">
        <top style="thin">
          <color indexed="64"/>
        </top>
      </border>
    </odxf>
    <ndxf>
      <border outline="0">
        <top/>
      </border>
    </ndxf>
  </rcc>
  <rcc rId="166" sId="1" odxf="1" dxf="1">
    <oc r="O75">
      <f>IF(OR(N75&gt;10,N75&lt;-10),N75,0)</f>
    </oc>
    <nc r="O75">
      <f>IF(OR(N75&gt;25,N75&lt;-25),N75,0)</f>
    </nc>
    <odxf>
      <border outline="0">
        <top style="thin">
          <color indexed="64"/>
        </top>
      </border>
    </odxf>
    <ndxf>
      <border outline="0">
        <top/>
      </border>
    </ndxf>
  </rcc>
  <rcc rId="167" sId="1" odxf="1" dxf="1">
    <oc r="O76">
      <f>IF(OR(N76&gt;10,N76&lt;-10),N76,0)</f>
    </oc>
    <nc r="O76">
      <f>IF(OR(N76&gt;25,N76&lt;-25),N76,0)</f>
    </nc>
    <odxf>
      <border outline="0">
        <top style="thin">
          <color indexed="64"/>
        </top>
      </border>
    </odxf>
    <ndxf>
      <border outline="0">
        <top/>
      </border>
    </ndxf>
  </rcc>
  <rcc rId="168" sId="1" odxf="1" dxf="1">
    <oc r="O77">
      <f>IF(OR(N77&gt;10,N77&lt;-10),N77,0)</f>
    </oc>
    <nc r="O77">
      <f>IF(OR(N77&gt;25,N77&lt;-25),N77,0)</f>
    </nc>
    <odxf>
      <border outline="0">
        <top style="thin">
          <color indexed="64"/>
        </top>
        <bottom style="medium">
          <color indexed="64"/>
        </bottom>
      </border>
    </odxf>
    <ndxf>
      <border outline="0">
        <top/>
        <bottom style="thin">
          <color indexed="64"/>
        </bottom>
      </border>
    </ndxf>
  </rcc>
  <rfmt sheetId="1" sqref="O50" start="0" length="0">
    <dxf>
      <border>
        <top style="medium">
          <color indexed="64"/>
        </top>
      </border>
    </dxf>
  </rfmt>
  <rfmt sheetId="1" sqref="O59" start="0" length="0">
    <dxf>
      <border>
        <bottom style="medium">
          <color indexed="64"/>
        </bottom>
      </border>
    </dxf>
  </rfmt>
  <rfmt sheetId="1" sqref="O39" start="0" length="0">
    <dxf>
      <border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</rfmt>
  <rfmt sheetId="1" sqref="O28" start="0" length="0">
    <dxf>
      <border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</rfmt>
  <rfmt sheetId="1" sqref="N59">
    <dxf>
      <fill>
        <patternFill>
          <bgColor theme="0"/>
        </patternFill>
      </fill>
    </dxf>
  </rfmt>
  <rfmt sheetId="1" sqref="Q59">
    <dxf>
      <fill>
        <patternFill>
          <bgColor theme="0"/>
        </patternFill>
      </fill>
    </dxf>
  </rfmt>
  <rfmt sheetId="1" sqref="O78" start="0" length="0">
    <dxf>
      <border>
        <left/>
        <right/>
        <top style="medium">
          <color indexed="64"/>
        </top>
        <bottom/>
      </border>
    </dxf>
  </rfmt>
  <rcv guid="{15764750-8AF9-45DF-9450-B30F8151D6AB}" action="delete"/>
  <rdn rId="0" localSheetId="1" customView="1" name="Z_15764750_8AF9_45DF_9450_B30F8151D6AB_.wvu.PrintArea" hidden="1" oldHidden="1">
    <formula>'tabulka 6a'!$E$6:$AC$79</formula>
    <oldFormula>'tabulka 6a'!$E$6:$AC$79</oldFormula>
  </rdn>
  <rdn rId="0" localSheetId="1" customView="1" name="Z_15764750_8AF9_45DF_9450_B30F8151D6AB_.wvu.PrintTitles" hidden="1" oldHidden="1">
    <formula>'tabulka 6a'!$A:$D,'tabulka 6a'!$1:$5</formula>
    <oldFormula>'tabulka 6a'!$A:$D,'tabulka 6a'!$1:$5</oldFormula>
  </rdn>
  <rdn rId="0" localSheetId="1" customView="1" name="Z_15764750_8AF9_45DF_9450_B30F8151D6AB_.wvu.Cols" hidden="1" oldHidden="1">
    <formula>'tabulka 6a'!$C:$C</formula>
    <oldFormula>'tabulka 6a'!$C:$C</oldFormula>
  </rdn>
  <rdn rId="0" localSheetId="1" customView="1" name="Z_15764750_8AF9_45DF_9450_B30F8151D6AB_.wvu.FilterData" hidden="1" oldHidden="1">
    <formula>'tabulka 6a'!$A$5:$AC$77</formula>
    <oldFormula>'tabulka 6a'!$A$5:$AC$77</oldFormula>
  </rdn>
  <rcv guid="{15764750-8AF9-45DF-9450-B30F8151D6AB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5764750-8AF9-45DF-9450-B30F8151D6AB}" action="delete"/>
  <rdn rId="0" localSheetId="1" customView="1" name="Z_15764750_8AF9_45DF_9450_B30F8151D6AB_.wvu.PrintArea" hidden="1" oldHidden="1">
    <formula>'tabulka 6a'!$E$6:$AC$79</formula>
    <oldFormula>'tabulka 6a'!$E$6:$AC$79</oldFormula>
  </rdn>
  <rdn rId="0" localSheetId="1" customView="1" name="Z_15764750_8AF9_45DF_9450_B30F8151D6AB_.wvu.PrintTitles" hidden="1" oldHidden="1">
    <formula>'tabulka 6a'!$A:$D,'tabulka 6a'!$1:$5</formula>
    <oldFormula>'tabulka 6a'!$A:$D,'tabulka 6a'!$1:$5</oldFormula>
  </rdn>
  <rdn rId="0" localSheetId="1" customView="1" name="Z_15764750_8AF9_45DF_9450_B30F8151D6AB_.wvu.Cols" hidden="1" oldHidden="1">
    <formula>'tabulka 6a'!$C:$C</formula>
    <oldFormula>'tabulka 6a'!$C:$C</oldFormula>
  </rdn>
  <rdn rId="0" localSheetId="1" customView="1" name="Z_15764750_8AF9_45DF_9450_B30F8151D6AB_.wvu.FilterData" hidden="1" oldHidden="1">
    <formula>'tabulka 6a'!$A$5:$AC$77</formula>
    <oldFormula>'tabulka 6a'!$A$5:$AC$77</oldFormula>
  </rdn>
  <rcv guid="{15764750-8AF9-45DF-9450-B30F8151D6AB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7" sId="1">
    <oc r="K4" t="inlineStr">
      <is>
        <t>podpora  stud. VOŠ (9-12),</t>
      </is>
    </oc>
    <nc r="K4" t="inlineStr">
      <is>
        <t>příspěvek na provoz  JA Czech - Top logo</t>
      </is>
    </nc>
  </rcc>
  <rcc rId="178" sId="1" numFmtId="4">
    <nc r="K39">
      <v>1.75</v>
    </nc>
  </rcc>
  <rcc rId="179" sId="1" numFmtId="4">
    <nc r="K7">
      <v>11.25</v>
    </nc>
  </rcc>
  <rcc rId="180" sId="1" numFmtId="4">
    <nc r="K31">
      <v>5.5</v>
    </nc>
  </rcc>
  <rcc rId="181" sId="1">
    <nc r="K9">
      <f>3.75+3.75</f>
    </nc>
  </rcc>
  <rcc rId="182" sId="1" odxf="1" dxf="1" numFmtId="4">
    <nc r="M65">
      <v>-2.5</v>
    </nc>
    <odxf>
      <numFmt numFmtId="166" formatCode="#,##0.000"/>
    </odxf>
    <ndxf>
      <numFmt numFmtId="167" formatCode="0.000"/>
    </ndxf>
  </rcc>
  <rcc rId="183" sId="1" numFmtId="4">
    <oc r="K65">
      <v>-2.5</v>
    </oc>
    <nc r="K65"/>
  </rcc>
  <rcmt sheetId="1" cell="K65" guid="{00000000-0000-0000-0000-000000000000}" action="delete" author="Kopřivová Alena"/>
  <rcmt sheetId="1" cell="M65" guid="{1799599A-4204-479A-A34D-6158B77B8248}" author="Kopřivová Alena" newLength="62"/>
  <rcv guid="{ECA95C7A-EFD8-4EC4-85A2-34F63C8C25EF}" action="delete"/>
  <rdn rId="0" localSheetId="1" customView="1" name="Z_ECA95C7A_EFD8_4EC4_85A2_34F63C8C25EF_.wvu.PrintArea" hidden="1" oldHidden="1">
    <formula>'tabulka 6a'!$E$6:$AC$79</formula>
    <oldFormula>'tabulka 6a'!$E$6:$AC$79</oldFormula>
  </rdn>
  <rdn rId="0" localSheetId="1" customView="1" name="Z_ECA95C7A_EFD8_4EC4_85A2_34F63C8C25EF_.wvu.PrintTitles" hidden="1" oldHidden="1">
    <formula>'tabulka 6a'!$A:$D,'tabulka 6a'!$1:$5</formula>
    <oldFormula>'tabulka 6a'!$A:$D,'tabulka 6a'!$1:$5</oldFormula>
  </rdn>
  <rdn rId="0" localSheetId="1" customView="1" name="Z_ECA95C7A_EFD8_4EC4_85A2_34F63C8C25EF_.wvu.Cols" hidden="1" oldHidden="1">
    <formula>'tabulka 6a'!$C:$C,'tabulka 6a'!$L:$L</formula>
    <oldFormula>'tabulka 6a'!$C:$C,'tabulka 6a'!$L:$L</oldFormula>
  </rdn>
  <rdn rId="0" localSheetId="1" customView="1" name="Z_ECA95C7A_EFD8_4EC4_85A2_34F63C8C25EF_.wvu.FilterData" hidden="1" oldHidden="1">
    <formula>'tabulka 6a'!$A$5:$AC$77</formula>
    <oldFormula>'tabulka 6a'!$A$5:$AC$77</oldFormula>
  </rdn>
  <rcv guid="{ECA95C7A-EFD8-4EC4-85A2-34F63C8C25EF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" sId="2">
    <oc r="B9" t="inlineStr">
      <is>
        <t>přísp. na paušální náhrany ubyt. Ukrajinců</t>
      </is>
    </oc>
    <nc r="B9" t="inlineStr">
      <is>
        <t>stipendia učňů, studentů VOŠ</t>
      </is>
    </nc>
  </rcc>
  <rcc rId="189" sId="1">
    <nc r="M4" t="inlineStr">
      <is>
        <t>stipendia</t>
      </is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" sId="1" numFmtId="4">
    <nc r="N17">
      <v>7.29</v>
    </nc>
  </rcc>
  <rcv guid="{B56BB743-ACD1-4F1C-A4EC-86D4E390A4F0}" action="delete"/>
  <rdn rId="0" localSheetId="1" customView="1" name="Z_B56BB743_ACD1_4F1C_A4EC_86D4E390A4F0_.wvu.PrintArea" hidden="1" oldHidden="1">
    <formula>'tabulka 6a'!$E$6:$AC$83</formula>
    <oldFormula>'tabulka 6a'!$E$6:$AC$83</oldFormula>
  </rdn>
  <rdn rId="0" localSheetId="1" customView="1" name="Z_B56BB743_ACD1_4F1C_A4EC_86D4E390A4F0_.wvu.PrintTitles" hidden="1" oldHidden="1">
    <formula>'tabulka 6a'!$A:$D,'tabulka 6a'!$1:$5</formula>
    <oldFormula>'tabulka 6a'!$A:$D,'tabulka 6a'!$1:$5</oldFormula>
  </rdn>
  <rdn rId="0" localSheetId="1" customView="1" name="Z_B56BB743_ACD1_4F1C_A4EC_86D4E390A4F0_.wvu.FilterData" hidden="1" oldHidden="1">
    <formula>'tabulka 6a'!$A$5:$AC$77</formula>
    <oldFormula>'tabulka 6a'!$A$5:$AC$77</oldFormula>
  </rdn>
  <rcv guid="{B56BB743-ACD1-4F1C-A4EC-86D4E390A4F0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4" sId="1" numFmtId="4">
    <nc r="N20">
      <v>177.72</v>
    </nc>
  </rcc>
  <rcmt sheetId="1" cell="N20" guid="{E9EC7D8B-5140-4BA4-BD27-3A3D596222B7}" author="Steklíková Dagmar" newLength="47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5" sId="1" numFmtId="4">
    <nc r="N12">
      <v>17</v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6" sId="1" numFmtId="4">
    <nc r="N43">
      <v>-2.9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" sId="1" numFmtId="4">
    <oc r="N12">
      <v>17</v>
    </oc>
    <nc r="N12">
      <v>16.88</v>
    </nc>
  </rcc>
  <rcv guid="{B56BB743-ACD1-4F1C-A4EC-86D4E390A4F0}" action="delete"/>
  <rdn rId="0" localSheetId="1" customView="1" name="Z_B56BB743_ACD1_4F1C_A4EC_86D4E390A4F0_.wvu.PrintArea" hidden="1" oldHidden="1">
    <formula>'tabulka 6a'!$E$6:$AC$83</formula>
    <oldFormula>'tabulka 6a'!$E$6:$AC$83</oldFormula>
  </rdn>
  <rdn rId="0" localSheetId="1" customView="1" name="Z_B56BB743_ACD1_4F1C_A4EC_86D4E390A4F0_.wvu.PrintTitles" hidden="1" oldHidden="1">
    <formula>'tabulka 6a'!$A:$D,'tabulka 6a'!$1:$5</formula>
    <oldFormula>'tabulka 6a'!$A:$D,'tabulka 6a'!$1:$5</oldFormula>
  </rdn>
  <rdn rId="0" localSheetId="1" customView="1" name="Z_B56BB743_ACD1_4F1C_A4EC_86D4E390A4F0_.wvu.FilterData" hidden="1" oldHidden="1">
    <formula>'tabulka 6a'!$A$5:$AC$77</formula>
    <oldFormula>'tabulka 6a'!$A$5:$AC$77</oldFormula>
  </rdn>
  <rcv guid="{B56BB743-ACD1-4F1C-A4EC-86D4E390A4F0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" sId="1" numFmtId="4">
    <nc r="N30">
      <v>5.39</v>
    </nc>
  </rcc>
  <rcc rId="202" sId="1" numFmtId="4">
    <nc r="N35">
      <v>15.52</v>
    </nc>
  </rcc>
  <rcc rId="203" sId="1" numFmtId="4">
    <nc r="N67">
      <v>90.98</v>
    </nc>
  </rcc>
  <rcc rId="204" sId="1">
    <oc r="O67">
      <f>IF(OR(N67&gt;25,N67&lt;-25),N67,0)</f>
    </oc>
    <nc r="O67">
      <f>IF(OR(N67&gt;100,N67&lt;-100),N67,0)</f>
    </nc>
  </rcc>
  <rcv guid="{15764750-8AF9-45DF-9450-B30F8151D6AB}" action="delete"/>
  <rdn rId="0" localSheetId="1" customView="1" name="Z_15764750_8AF9_45DF_9450_B30F8151D6AB_.wvu.PrintArea" hidden="1" oldHidden="1">
    <formula>'tabulka 6a'!$E$6:$AC$79</formula>
    <oldFormula>'tabulka 6a'!$E$6:$AC$79</oldFormula>
  </rdn>
  <rdn rId="0" localSheetId="1" customView="1" name="Z_15764750_8AF9_45DF_9450_B30F8151D6AB_.wvu.PrintTitles" hidden="1" oldHidden="1">
    <formula>'tabulka 6a'!$A:$D,'tabulka 6a'!$1:$5</formula>
    <oldFormula>'tabulka 6a'!$A:$D,'tabulka 6a'!$1:$5</oldFormula>
  </rdn>
  <rdn rId="0" localSheetId="1" customView="1" name="Z_15764750_8AF9_45DF_9450_B30F8151D6AB_.wvu.Cols" hidden="1" oldHidden="1">
    <formula>'tabulka 6a'!$C:$C</formula>
    <oldFormula>'tabulka 6a'!$C:$C</oldFormula>
  </rdn>
  <rdn rId="0" localSheetId="1" customView="1" name="Z_15764750_8AF9_45DF_9450_B30F8151D6AB_.wvu.FilterData" hidden="1" oldHidden="1">
    <formula>'tabulka 6a'!$A$5:$AC$77</formula>
    <oldFormula>'tabulka 6a'!$A$5:$AC$77</oldFormula>
  </rdn>
  <rcv guid="{15764750-8AF9-45DF-9450-B30F8151D6AB}" action="add"/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9" sId="1">
    <oc r="M4" t="inlineStr">
      <is>
        <t>stipendia</t>
      </is>
    </oc>
    <nc r="M4" t="inlineStr">
      <is>
        <t>stipendia žáků VOŠ</t>
      </is>
    </nc>
  </rcc>
  <rcv guid="{ECA95C7A-EFD8-4EC4-85A2-34F63C8C25EF}" action="delete"/>
  <rdn rId="0" localSheetId="1" customView="1" name="Z_ECA95C7A_EFD8_4EC4_85A2_34F63C8C25EF_.wvu.PrintArea" hidden="1" oldHidden="1">
    <formula>'tabulka 6a'!$E$6:$AC$79</formula>
    <oldFormula>'tabulka 6a'!$E$6:$AC$79</oldFormula>
  </rdn>
  <rdn rId="0" localSheetId="1" customView="1" name="Z_ECA95C7A_EFD8_4EC4_85A2_34F63C8C25EF_.wvu.PrintTitles" hidden="1" oldHidden="1">
    <formula>'tabulka 6a'!$A:$D,'tabulka 6a'!$1:$5</formula>
    <oldFormula>'tabulka 6a'!$A:$D,'tabulka 6a'!$1:$5</oldFormula>
  </rdn>
  <rdn rId="0" localSheetId="1" customView="1" name="Z_ECA95C7A_EFD8_4EC4_85A2_34F63C8C25EF_.wvu.Cols" hidden="1" oldHidden="1">
    <formula>'tabulka 6a'!$C:$C,'tabulka 6a'!$L:$L</formula>
    <oldFormula>'tabulka 6a'!$C:$C,'tabulka 6a'!$L:$L</oldFormula>
  </rdn>
  <rdn rId="0" localSheetId="1" customView="1" name="Z_ECA95C7A_EFD8_4EC4_85A2_34F63C8C25EF_.wvu.FilterData" hidden="1" oldHidden="1">
    <formula>'tabulka 6a'!$A$5:$AC$77</formula>
    <oldFormula>'tabulka 6a'!$A$5:$AC$77</oldFormula>
  </rdn>
  <rcv guid="{ECA95C7A-EFD8-4EC4-85A2-34F63C8C25EF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4" sId="2" numFmtId="4">
    <oc r="J8">
      <f>'tabulka 6a'!Q79</f>
    </oc>
    <nc r="J8">
      <v>0</v>
    </nc>
  </rcc>
  <rcc rId="215" sId="2" odxf="1" dxf="1" numFmtId="4">
    <oc r="C8">
      <f>'tabulka 6a'!O79</f>
    </oc>
    <nc r="C8">
      <v>177.72</v>
    </nc>
    <ndxf>
      <numFmt numFmtId="166" formatCode="#,##0.000"/>
    </ndxf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" sId="2" numFmtId="4">
    <oc r="J8">
      <v>0</v>
    </oc>
    <nc r="J8">
      <f>'tabulka 6a'!$Q$79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7" sId="2" numFmtId="4">
    <nc r="D10">
      <v>2.3039999999999998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'tabulka 6a'!$E$6:$AC$79</formula>
    <oldFormula>'tabulka 6a'!$E$6:$AC$79</oldFormula>
  </rdn>
  <rdn rId="0" localSheetId="1" customView="1" name="Z_ECA95C7A_EFD8_4EC4_85A2_34F63C8C25EF_.wvu.PrintTitles" hidden="1" oldHidden="1">
    <formula>'tabulka 6a'!$A:$D,'tabulka 6a'!$1:$5</formula>
    <oldFormula>'tabulka 6a'!$A:$D,'tabulka 6a'!$1:$5</oldFormula>
  </rdn>
  <rdn rId="0" localSheetId="1" customView="1" name="Z_ECA95C7A_EFD8_4EC4_85A2_34F63C8C25EF_.wvu.Cols" hidden="1" oldHidden="1">
    <formula>'tabulka 6a'!$C:$C,'tabulka 6a'!$L:$L</formula>
    <oldFormula>'tabulka 6a'!$C:$C,'tabulka 6a'!$L:$L</oldFormula>
  </rdn>
  <rdn rId="0" localSheetId="1" customView="1" name="Z_ECA95C7A_EFD8_4EC4_85A2_34F63C8C25EF_.wvu.FilterData" hidden="1" oldHidden="1">
    <formula>'tabulka 6a'!$A$5:$AC$77</formula>
    <oldFormula>'tabulka 6a'!$A$5:$AC$77</oldFormula>
  </rdn>
  <rcv guid="{ECA95C7A-EFD8-4EC4-85A2-34F63C8C25EF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2" sId="1" numFmtId="4">
    <oc r="O20">
      <f>IF(OR(N20&gt;25,N20&lt;-25),N20,0)</f>
    </oc>
    <nc r="O20">
      <v>0</v>
    </nc>
  </rcc>
  <rcc rId="223" sId="1" numFmtId="4">
    <oc r="E6">
      <v>6274.7100000000009</v>
    </oc>
    <nc r="E6">
      <v>6474.71</v>
    </nc>
  </rcc>
  <rcc rId="224" sId="1" numFmtId="4">
    <oc r="E7">
      <v>8722.7800000000025</v>
    </oc>
    <nc r="E7">
      <v>8522.7800000000007</v>
    </nc>
  </rcc>
  <rcmt sheetId="1" cell="O20" guid="{F93E6593-99F6-47C4-B0CE-9476F2E549A2}" author="Steklíková Dagmar" newLength="90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O20">
    <dxf>
      <fill>
        <patternFill>
          <bgColor theme="9" tint="0.79998168889431442"/>
        </patternFill>
      </fill>
    </dxf>
  </rfmt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5" sId="1" numFmtId="4">
    <oc r="G6">
      <v>900</v>
    </oc>
    <nc r="G6">
      <v>700</v>
    </nc>
  </rcc>
  <rcc rId="226" sId="1" numFmtId="4">
    <oc r="G7">
      <v>500</v>
    </oc>
    <nc r="G7">
      <v>700</v>
    </nc>
  </rcc>
  <rcv guid="{B56BB743-ACD1-4F1C-A4EC-86D4E390A4F0}" action="delete"/>
  <rdn rId="0" localSheetId="1" customView="1" name="Z_B56BB743_ACD1_4F1C_A4EC_86D4E390A4F0_.wvu.PrintArea" hidden="1" oldHidden="1">
    <formula>'tabulka 6a'!$E$6:$AC$83</formula>
    <oldFormula>'tabulka 6a'!$E$6:$AC$83</oldFormula>
  </rdn>
  <rdn rId="0" localSheetId="1" customView="1" name="Z_B56BB743_ACD1_4F1C_A4EC_86D4E390A4F0_.wvu.PrintTitles" hidden="1" oldHidden="1">
    <formula>'tabulka 6a'!$A:$D,'tabulka 6a'!$1:$5</formula>
    <oldFormula>'tabulka 6a'!$A:$D,'tabulka 6a'!$1:$5</oldFormula>
  </rdn>
  <rdn rId="0" localSheetId="1" customView="1" name="Z_B56BB743_ACD1_4F1C_A4EC_86D4E390A4F0_.wvu.FilterData" hidden="1" oldHidden="1">
    <formula>'tabulka 6a'!$A$5:$AC$77</formula>
    <oldFormula>'tabulka 6a'!$A$5:$AC$77</oldFormula>
  </rdn>
  <rcv guid="{B56BB743-ACD1-4F1C-A4EC-86D4E390A4F0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5764750-8AF9-45DF-9450-B30F8151D6AB}" action="delete"/>
  <rdn rId="0" localSheetId="1" customView="1" name="Z_15764750_8AF9_45DF_9450_B30F8151D6AB_.wvu.PrintArea" hidden="1" oldHidden="1">
    <formula>'tabulka 6a'!$E$6:$AC$79</formula>
    <oldFormula>'tabulka 6a'!$E$6:$AC$79</oldFormula>
  </rdn>
  <rdn rId="0" localSheetId="1" customView="1" name="Z_15764750_8AF9_45DF_9450_B30F8151D6AB_.wvu.PrintTitles" hidden="1" oldHidden="1">
    <formula>'tabulka 6a'!$A:$D,'tabulka 6a'!$1:$5</formula>
    <oldFormula>'tabulka 6a'!$A:$D,'tabulka 6a'!$1:$5</oldFormula>
  </rdn>
  <rdn rId="0" localSheetId="1" customView="1" name="Z_15764750_8AF9_45DF_9450_B30F8151D6AB_.wvu.Cols" hidden="1" oldHidden="1">
    <formula>'tabulka 6a'!$C:$C</formula>
    <oldFormula>'tabulka 6a'!$C:$C</oldFormula>
  </rdn>
  <rdn rId="0" localSheetId="1" customView="1" name="Z_15764750_8AF9_45DF_9450_B30F8151D6AB_.wvu.FilterData" hidden="1" oldHidden="1">
    <formula>'tabulka 6a'!$A$5:$AC$77</formula>
    <oldFormula>'tabulka 6a'!$A$5:$AC$77</oldFormula>
  </rdn>
  <rcv guid="{15764750-8AF9-45DF-9450-B30F8151D6AB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" sId="1" numFmtId="4">
    <nc r="N63">
      <v>3.64</v>
    </nc>
  </rcc>
  <rcv guid="{15764750-8AF9-45DF-9450-B30F8151D6AB}" action="delete"/>
  <rdn rId="0" localSheetId="1" customView="1" name="Z_15764750_8AF9_45DF_9450_B30F8151D6AB_.wvu.PrintArea" hidden="1" oldHidden="1">
    <formula>'tabulka 6a'!$E$6:$AC$79</formula>
    <oldFormula>'tabulka 6a'!$E$6:$AC$79</oldFormula>
  </rdn>
  <rdn rId="0" localSheetId="1" customView="1" name="Z_15764750_8AF9_45DF_9450_B30F8151D6AB_.wvu.PrintTitles" hidden="1" oldHidden="1">
    <formula>'tabulka 6a'!$A:$D,'tabulka 6a'!$1:$5</formula>
    <oldFormula>'tabulka 6a'!$A:$D,'tabulka 6a'!$1:$5</oldFormula>
  </rdn>
  <rdn rId="0" localSheetId="1" customView="1" name="Z_15764750_8AF9_45DF_9450_B30F8151D6AB_.wvu.Cols" hidden="1" oldHidden="1">
    <formula>'tabulka 6a'!$C:$C</formula>
    <oldFormula>'tabulka 6a'!$C:$C</oldFormula>
  </rdn>
  <rdn rId="0" localSheetId="1" customView="1" name="Z_15764750_8AF9_45DF_9450_B30F8151D6AB_.wvu.FilterData" hidden="1" oldHidden="1">
    <formula>'tabulka 6a'!$A$5:$AC$77</formula>
    <oldFormula>'tabulka 6a'!$A$5:$AC$77</oldFormula>
  </rdn>
  <rcv guid="{15764750-8AF9-45DF-9450-B30F8151D6AB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9" sId="2" numFmtId="4">
    <oc r="C8">
      <v>177.72</v>
    </oc>
    <nc r="C8">
      <f>'tabulka 6a'!O79</f>
    </nc>
  </rcc>
  <rcv guid="{ECA95C7A-EFD8-4EC4-85A2-34F63C8C25EF}" action="delete"/>
  <rdn rId="0" localSheetId="1" customView="1" name="Z_ECA95C7A_EFD8_4EC4_85A2_34F63C8C25EF_.wvu.PrintArea" hidden="1" oldHidden="1">
    <formula>'tabulka 6a'!$E$6:$AC$79</formula>
    <oldFormula>'tabulka 6a'!$E$6:$AC$79</oldFormula>
  </rdn>
  <rdn rId="0" localSheetId="1" customView="1" name="Z_ECA95C7A_EFD8_4EC4_85A2_34F63C8C25EF_.wvu.PrintTitles" hidden="1" oldHidden="1">
    <formula>'tabulka 6a'!$A:$D,'tabulka 6a'!$1:$5</formula>
    <oldFormula>'tabulka 6a'!$A:$D,'tabulka 6a'!$1:$5</oldFormula>
  </rdn>
  <rdn rId="0" localSheetId="1" customView="1" name="Z_ECA95C7A_EFD8_4EC4_85A2_34F63C8C25EF_.wvu.Cols" hidden="1" oldHidden="1">
    <formula>'tabulka 6a'!$C:$C,'tabulka 6a'!$L:$L</formula>
    <oldFormula>'tabulka 6a'!$C:$C,'tabulka 6a'!$L:$L</oldFormula>
  </rdn>
  <rdn rId="0" localSheetId="1" customView="1" name="Z_ECA95C7A_EFD8_4EC4_85A2_34F63C8C25EF_.wvu.FilterData" hidden="1" oldHidden="1">
    <formula>'tabulka 6a'!$A$5:$AC$77</formula>
    <oldFormula>'tabulka 6a'!$A$5:$AC$77</oldFormula>
  </rdn>
  <rcv guid="{ECA95C7A-EFD8-4EC4-85A2-34F63C8C25EF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" sId="1">
    <oc r="AE7">
      <f>IF(ABS(AA7)+ABS(AB7)+ABS(AC7)+ABS(W7)+ABS(Y7)&gt;0,"A","")</f>
    </oc>
    <nc r="AE7">
      <f>IF(ABS(AA7)+ABS(AB7)+ABS(AC7)+ABS(W7)+ABS(Y7)&gt;0,"A","")</f>
    </nc>
  </rcc>
  <rcc rId="245" sId="1">
    <oc r="AE8">
      <f>IF(ABS(AA8)+ABS(AB8)+ABS(AC8)+ABS(W8)+ABS(Y8)&gt;0,"A","")</f>
    </oc>
    <nc r="AE8">
      <f>IF(ABS(AA8)+ABS(AB8)+ABS(AC8)+ABS(W8)+ABS(Y8)&gt;0,"A","")</f>
    </nc>
  </rcc>
  <rcc rId="246" sId="1">
    <oc r="AE9">
      <f>IF(ABS(AA9)+ABS(AB9)+ABS(AC9)+ABS(W9)+ABS(Y9)&gt;0,"A","")</f>
    </oc>
    <nc r="AE9">
      <f>IF(ABS(AA9)+ABS(AB9)+ABS(AC9)+ABS(W9)+ABS(Y9)&gt;0,"A","")</f>
    </nc>
  </rcc>
  <rcc rId="247" sId="1">
    <oc r="AE10">
      <f>IF(ABS(AA10)+ABS(AB10)+ABS(AC10)+ABS(W10)+ABS(Y10)&gt;0,"A","")</f>
    </oc>
    <nc r="AE10">
      <f>IF(ABS(AA10)+ABS(AB10)+ABS(AC10)+ABS(W10)+ABS(Y10)&gt;0,"A","")</f>
    </nc>
  </rcc>
  <rcc rId="248" sId="1">
    <oc r="AE11">
      <f>IF(ABS(AA11)+ABS(AB11)+ABS(AC11)+ABS(W11)+ABS(Y11)&gt;0,"A","")</f>
    </oc>
    <nc r="AE11">
      <f>IF(ABS(AA11)+ABS(AB11)+ABS(AC11)+ABS(W11)+ABS(Y11)&gt;0,"A","")</f>
    </nc>
  </rcc>
  <rcc rId="249" sId="1">
    <oc r="AE12">
      <f>IF(ABS(AA12)+ABS(AB12)+ABS(AC12)+ABS(W12)+ABS(Y12)&gt;0,"A","")</f>
    </oc>
    <nc r="AE12">
      <f>IF(ABS(AA12)+ABS(AB12)+ABS(AC12)+ABS(W12)+ABS(Y12)&gt;0,"A","")</f>
    </nc>
  </rcc>
  <rcc rId="250" sId="1">
    <oc r="AE13">
      <f>IF(ABS(AA13)+ABS(AB13)+ABS(AC13)+ABS(W13)+ABS(Y13)&gt;0,"A","")</f>
    </oc>
    <nc r="AE13">
      <f>IF(ABS(AA13)+ABS(AB13)+ABS(AC13)+ABS(W13)+ABS(Y13)&gt;0,"A","")</f>
    </nc>
  </rcc>
  <rcc rId="251" sId="1">
    <oc r="AE14">
      <f>IF(ABS(AA14)+ABS(AB14)+ABS(AC14)+ABS(W14)+ABS(Y14)&gt;0,"A","")</f>
    </oc>
    <nc r="AE14">
      <f>IF(ABS(AA14)+ABS(AB14)+ABS(AC14)+ABS(W14)+ABS(Y14)&gt;0,"A","")</f>
    </nc>
  </rcc>
  <rcc rId="252" sId="1">
    <oc r="AE15">
      <f>IF(ABS(AA15)+ABS(AB15)+ABS(AC15)+ABS(W15)+ABS(Y15)&gt;0,"A","")</f>
    </oc>
    <nc r="AE15">
      <f>IF(ABS(AA15)+ABS(AB15)+ABS(AC15)+ABS(W15)+ABS(Y15)&gt;0,"A","")</f>
    </nc>
  </rcc>
  <rcc rId="253" sId="1">
    <oc r="AE16">
      <f>IF(ABS(AA16)+ABS(AB16)+ABS(AC16)+ABS(W16)+ABS(Y16)&gt;0,"A","")</f>
    </oc>
    <nc r="AE16">
      <f>IF(ABS(AA16)+ABS(AB16)+ABS(AC16)+ABS(W16)+ABS(Y16)&gt;0,"A","")</f>
    </nc>
  </rcc>
  <rcc rId="254" sId="1">
    <oc r="AE17">
      <f>IF(ABS(AA17)+ABS(AB17)+ABS(AC17)+ABS(W17)+ABS(Y17)&gt;0,"A","")</f>
    </oc>
    <nc r="AE17">
      <f>IF(ABS(AA17)+ABS(AB17)+ABS(AC17)+ABS(W17)+ABS(Y17)&gt;0,"A","")</f>
    </nc>
  </rcc>
  <rcc rId="255" sId="1">
    <oc r="AE18">
      <f>IF(ABS(AA18)+ABS(AB18)+ABS(AC18)+ABS(W18)+ABS(Y18)&gt;0,"A","")</f>
    </oc>
    <nc r="AE18">
      <f>IF(ABS(AA18)+ABS(AB18)+ABS(AC18)+ABS(W18)+ABS(Y18)&gt;0,"A","")</f>
    </nc>
  </rcc>
  <rcc rId="256" sId="1">
    <oc r="AE19">
      <f>IF(ABS(AA19)+ABS(AB19)+ABS(AC19)+ABS(W19)+ABS(Y19)&gt;0,"A","")</f>
    </oc>
    <nc r="AE19">
      <f>IF(ABS(AA19)+ABS(AB19)+ABS(AC19)+ABS(W19)+ABS(Y19)&gt;0,"A","")</f>
    </nc>
  </rcc>
  <rcc rId="257" sId="1">
    <oc r="AE20">
      <f>IF(ABS(AA20)+ABS(AB20)+ABS(AC20)+ABS(W20)+ABS(Y20)&gt;0,"A","")</f>
    </oc>
    <nc r="AE20">
      <f>IF(ABS(AA20)+ABS(AB20)+ABS(AC20)+ABS(W20)+ABS(Y20)&gt;0,"A","")</f>
    </nc>
  </rcc>
  <rcc rId="258" sId="1">
    <oc r="AE21">
      <f>IF(ABS(AA21)+ABS(AB21)+ABS(AC21)+ABS(W21)+ABS(Y21)&gt;0,"A","")</f>
    </oc>
    <nc r="AE21">
      <f>IF(ABS(AA21)+ABS(AB21)+ABS(AC21)+ABS(W21)+ABS(Y21)&gt;0,"A","")</f>
    </nc>
  </rcc>
  <rcc rId="259" sId="1">
    <oc r="AE22">
      <f>IF(ABS(AA22)+ABS(AB22)+ABS(AC22)+ABS(W22)+ABS(Y22)&gt;0,"A","")</f>
    </oc>
    <nc r="AE22">
      <f>IF(ABS(AA22)+ABS(AB22)+ABS(AC22)+ABS(W22)+ABS(Y22)&gt;0,"A","")</f>
    </nc>
  </rcc>
  <rcc rId="260" sId="1">
    <oc r="AE23">
      <f>IF(ABS(AA23)+ABS(AB23)+ABS(AC23)+ABS(W23)+ABS(Y23)&gt;0,"A","")</f>
    </oc>
    <nc r="AE23">
      <f>IF(ABS(AA23)+ABS(AB23)+ABS(AC23)+ABS(W23)+ABS(Y23)&gt;0,"A","")</f>
    </nc>
  </rcc>
  <rcc rId="261" sId="1">
    <oc r="AE24">
      <f>IF(ABS(AA24)+ABS(AB24)+ABS(AC24)+ABS(W24)+ABS(Y24)&gt;0,"A","")</f>
    </oc>
    <nc r="AE24">
      <f>IF(ABS(AA24)+ABS(AB24)+ABS(AC24)+ABS(W24)+ABS(Y24)&gt;0,"A","")</f>
    </nc>
  </rcc>
  <rcc rId="262" sId="1">
    <oc r="AE25">
      <f>IF(ABS(AA25)+ABS(AB25)+ABS(AC25)+ABS(W25)+ABS(Y25)&gt;0,"A","")</f>
    </oc>
    <nc r="AE25">
      <f>IF(ABS(AA25)+ABS(AB25)+ABS(AC25)+ABS(W25)+ABS(Y25)&gt;0,"A","")</f>
    </nc>
  </rcc>
  <rcc rId="263" sId="1">
    <oc r="AE26">
      <f>IF(ABS(AA26)+ABS(AB26)+ABS(AC26)+ABS(W26)+ABS(Y26)&gt;0,"A","")</f>
    </oc>
    <nc r="AE26">
      <f>IF(ABS(AA26)+ABS(AB26)+ABS(AC26)+ABS(W26)+ABS(Y26)&gt;0,"A","")</f>
    </nc>
  </rcc>
  <rcc rId="264" sId="1">
    <oc r="AE27">
      <f>IF(ABS(AA27)+ABS(AB27)+ABS(AC27)+ABS(W27)+ABS(Y27)&gt;0,"A","")</f>
    </oc>
    <nc r="AE27">
      <f>IF(ABS(AA27)+ABS(AB27)+ABS(AC27)+ABS(W27)+ABS(Y27)&gt;0,"A","")</f>
    </nc>
  </rcc>
  <rcc rId="265" sId="1">
    <oc r="AE28">
      <f>IF(ABS(AA28)+ABS(AB28)+ABS(AC28)+ABS(W28)+ABS(Y28)&gt;0,"A","")</f>
    </oc>
    <nc r="AE28">
      <f>IF(ABS(AA28)+ABS(AB28)+ABS(AC28)+ABS(W28)+ABS(Y28)&gt;0,"A","")</f>
    </nc>
  </rcc>
  <rcc rId="266" sId="1">
    <oc r="AE29">
      <f>IF(ABS(AA29)+ABS(AB29)+ABS(AC29)+ABS(W29)+ABS(Y29)&gt;0,"A","")</f>
    </oc>
    <nc r="AE29">
      <f>IF(ABS(AA29)+ABS(AB29)+ABS(AC29)+ABS(W29)+ABS(Y29)&gt;0,"A","")</f>
    </nc>
  </rcc>
  <rcc rId="267" sId="1">
    <oc r="AE30">
      <f>IF(ABS(AA30)+ABS(AB30)+ABS(AC30)+ABS(W30)+ABS(Y30)&gt;0,"A","")</f>
    </oc>
    <nc r="AE30">
      <f>IF(ABS(AA30)+ABS(AB30)+ABS(AC30)+ABS(W30)+ABS(Y30)&gt;0,"A","")</f>
    </nc>
  </rcc>
  <rcc rId="268" sId="1">
    <oc r="AE31">
      <f>IF(ABS(AA31)+ABS(AB31)+ABS(AC31)+ABS(W31)+ABS(Y31)&gt;0,"A","")</f>
    </oc>
    <nc r="AE31">
      <f>IF(ABS(AA31)+ABS(AB31)+ABS(AC31)+ABS(W31)+ABS(Y31)&gt;0,"A","")</f>
    </nc>
  </rcc>
  <rcc rId="269" sId="1">
    <oc r="AE32">
      <f>IF(ABS(AA32)+ABS(AB32)+ABS(AC32)+ABS(W32)+ABS(Y32)&gt;0,"A","")</f>
    </oc>
    <nc r="AE32">
      <f>IF(ABS(AA32)+ABS(AB32)+ABS(AC32)+ABS(W32)+ABS(Y32)&gt;0,"A","")</f>
    </nc>
  </rcc>
  <rcc rId="270" sId="1">
    <oc r="AE33">
      <f>IF(ABS(AA33)+ABS(AB33)+ABS(AC33)+ABS(W33)+ABS(Y33)&gt;0,"A","")</f>
    </oc>
    <nc r="AE33">
      <f>IF(ABS(AA33)+ABS(AB33)+ABS(AC33)+ABS(W33)+ABS(Y33)&gt;0,"A","")</f>
    </nc>
  </rcc>
  <rcc rId="271" sId="1">
    <oc r="AE34">
      <f>IF(ABS(AA34)+ABS(AB34)+ABS(AC34)+ABS(W34)+ABS(Y34)&gt;0,"A","")</f>
    </oc>
    <nc r="AE34">
      <f>IF(ABS(AA34)+ABS(AB34)+ABS(AC34)+ABS(W34)+ABS(Y34)&gt;0,"A","")</f>
    </nc>
  </rcc>
  <rcc rId="272" sId="1">
    <oc r="AE35">
      <f>IF(ABS(AA35)+ABS(AB35)+ABS(AC35)+ABS(W35)+ABS(Y35)&gt;0,"A","")</f>
    </oc>
    <nc r="AE35">
      <f>IF(ABS(AA35)+ABS(AB35)+ABS(AC35)+ABS(W35)+ABS(Y35)&gt;0,"A","")</f>
    </nc>
  </rcc>
  <rcc rId="273" sId="1">
    <oc r="AE36">
      <f>IF(ABS(AA36)+ABS(AB36)+ABS(AC36)+ABS(W36)+ABS(Y36)&gt;0,"A","")</f>
    </oc>
    <nc r="AE36">
      <f>IF(ABS(AA36)+ABS(AB36)+ABS(AC36)+ABS(W36)+ABS(Y36)&gt;0,"A","")</f>
    </nc>
  </rcc>
  <rcc rId="274" sId="1">
    <oc r="AE37">
      <f>IF(ABS(AA37)+ABS(AB37)+ABS(AC37)+ABS(W37)+ABS(Y37)&gt;0,"A","")</f>
    </oc>
    <nc r="AE37">
      <f>IF(ABS(AA37)+ABS(AB37)+ABS(AC37)+ABS(W37)+ABS(Y37)&gt;0,"A","")</f>
    </nc>
  </rcc>
  <rcc rId="275" sId="1">
    <oc r="AE38">
      <f>IF(ABS(AA38)+ABS(AB38)+ABS(AC38)+ABS(W38)+ABS(Y38)&gt;0,"A","")</f>
    </oc>
    <nc r="AE38">
      <f>IF(ABS(AA38)+ABS(AB38)+ABS(AC38)+ABS(W38)+ABS(Y38)&gt;0,"A","")</f>
    </nc>
  </rcc>
  <rcc rId="276" sId="1">
    <oc r="AE39">
      <f>IF(ABS(AA39)+ABS(AB39)+ABS(AC39)+ABS(W39)+ABS(Y39)&gt;0,"A","")</f>
    </oc>
    <nc r="AE39">
      <f>IF(ABS(AA39)+ABS(AB39)+ABS(AC39)+ABS(W39)+ABS(Y39)&gt;0,"A","")</f>
    </nc>
  </rcc>
  <rcc rId="277" sId="1">
    <oc r="AE40">
      <f>IF(ABS(AA40)+ABS(AB40)+ABS(AC40)+ABS(W40)+ABS(Y40)&gt;0,"A","")</f>
    </oc>
    <nc r="AE40">
      <f>IF(ABS(AA40)+ABS(AB40)+ABS(AC40)+ABS(W40)+ABS(Y40)&gt;0,"A","")</f>
    </nc>
  </rcc>
  <rcc rId="278" sId="1">
    <oc r="AE41">
      <f>IF(ABS(AA41)+ABS(AB41)+ABS(AC41)+ABS(W41)+ABS(Y41)&gt;0,"A","")</f>
    </oc>
    <nc r="AE41">
      <f>IF(ABS(AA41)+ABS(AB41)+ABS(AC41)+ABS(W41)+ABS(Y41)&gt;0,"A","")</f>
    </nc>
  </rcc>
  <rcc rId="279" sId="1">
    <oc r="AE42">
      <f>IF(ABS(AA42)+ABS(AB42)+ABS(AC42)+ABS(W42)+ABS(Y42)&gt;0,"A","")</f>
    </oc>
    <nc r="AE42">
      <f>IF(ABS(AA42)+ABS(AB42)+ABS(AC42)+ABS(W42)+ABS(Y42)&gt;0,"A","")</f>
    </nc>
  </rcc>
  <rcc rId="280" sId="1">
    <oc r="AE43">
      <f>IF(ABS(AA43)+ABS(AB43)+ABS(AC43)+ABS(W43)+ABS(Y43)&gt;0,"A","")</f>
    </oc>
    <nc r="AE43">
      <f>IF(ABS(AA43)+ABS(AB43)+ABS(AC43)+ABS(W43)+ABS(Y43)&gt;0,"A","")</f>
    </nc>
  </rcc>
  <rcc rId="281" sId="1">
    <oc r="AE44">
      <f>IF(ABS(AA44)+ABS(AB44)+ABS(AC44)+ABS(W44)+ABS(Y44)&gt;0,"A","")</f>
    </oc>
    <nc r="AE44">
      <f>IF(ABS(AA44)+ABS(AB44)+ABS(AC44)+ABS(W44)+ABS(Y44)&gt;0,"A","")</f>
    </nc>
  </rcc>
  <rcc rId="282" sId="1">
    <oc r="AE45">
      <f>IF(ABS(AA45)+ABS(AB45)+ABS(AC45)+ABS(W45)+ABS(Y45)&gt;0,"A","")</f>
    </oc>
    <nc r="AE45">
      <f>IF(ABS(AA45)+ABS(AB45)+ABS(AC45)+ABS(W45)+ABS(Y45)&gt;0,"A","")</f>
    </nc>
  </rcc>
  <rcc rId="283" sId="1">
    <oc r="AE46">
      <f>IF(ABS(AA46)+ABS(AB46)+ABS(AC46)+ABS(W46)+ABS(Y46)&gt;0,"A","")</f>
    </oc>
    <nc r="AE46">
      <f>IF(ABS(AA46)+ABS(AB46)+ABS(AC46)+ABS(W46)+ABS(Y46)&gt;0,"A","")</f>
    </nc>
  </rcc>
  <rcc rId="284" sId="1">
    <oc r="AE47">
      <f>IF(ABS(AA47)+ABS(AB47)+ABS(AC47)+ABS(W47)+ABS(Y47)&gt;0,"A","")</f>
    </oc>
    <nc r="AE47">
      <f>IF(ABS(AA47)+ABS(AB47)+ABS(AC47)+ABS(W47)+ABS(Y47)&gt;0,"A","")</f>
    </nc>
  </rcc>
  <rcc rId="285" sId="1">
    <oc r="AE48">
      <f>IF(ABS(AA48)+ABS(AB48)+ABS(AC48)+ABS(W48)+ABS(Y48)&gt;0,"A","")</f>
    </oc>
    <nc r="AE48">
      <f>IF(ABS(AA48)+ABS(AB48)+ABS(AC48)+ABS(W48)+ABS(Y48)&gt;0,"A","")</f>
    </nc>
  </rcc>
  <rcc rId="286" sId="1">
    <oc r="AE49">
      <f>IF(ABS(AA49)+ABS(AB49)+ABS(AC49)+ABS(W49)+ABS(Y49)&gt;0,"A","")</f>
    </oc>
    <nc r="AE49">
      <f>IF(ABS(AA49)+ABS(AB49)+ABS(AC49)+ABS(W49)+ABS(Y49)&gt;0,"A","")</f>
    </nc>
  </rcc>
  <rcc rId="287" sId="1">
    <oc r="AE50">
      <f>IF(ABS(AA50)+ABS(AB50)+ABS(AC50)+ABS(W50)+ABS(Y50)&gt;0,"A","")</f>
    </oc>
    <nc r="AE50">
      <f>IF(ABS(AA50)+ABS(AB50)+ABS(AC50)+ABS(W50)+ABS(Y50)&gt;0,"A","")</f>
    </nc>
  </rcc>
  <rcc rId="288" sId="1">
    <oc r="AE51">
      <f>IF(ABS(AA51)+ABS(AB51)+ABS(AC51)+ABS(W51)+ABS(Y51)&gt;0,"A","")</f>
    </oc>
    <nc r="AE51">
      <f>IF(ABS(AA51)+ABS(AB51)+ABS(AC51)+ABS(W51)+ABS(Y51)&gt;0,"A","")</f>
    </nc>
  </rcc>
  <rcc rId="289" sId="1">
    <oc r="AE52">
      <f>IF(ABS(AA52)+ABS(AB52)+ABS(AC52)+ABS(W52)+ABS(Y52)&gt;0,"A","")</f>
    </oc>
    <nc r="AE52">
      <f>IF(ABS(AA52)+ABS(AB52)+ABS(AC52)+ABS(W52)+ABS(Y52)&gt;0,"A","")</f>
    </nc>
  </rcc>
  <rcc rId="290" sId="1">
    <oc r="AE53">
      <f>IF(ABS(AA53)+ABS(AB53)+ABS(AC53)+ABS(W53)+ABS(Y53)&gt;0,"A","")</f>
    </oc>
    <nc r="AE53">
      <f>IF(ABS(AA53)+ABS(AB53)+ABS(AC53)+ABS(W53)+ABS(Y53)&gt;0,"A","")</f>
    </nc>
  </rcc>
  <rcc rId="291" sId="1">
    <oc r="AE54">
      <f>IF(ABS(AA54)+ABS(AB54)+ABS(AC54)+ABS(W54)+ABS(Y54)&gt;0,"A","")</f>
    </oc>
    <nc r="AE54">
      <f>IF(ABS(AA54)+ABS(AB54)+ABS(AC54)+ABS(W54)+ABS(Y54)&gt;0,"A","")</f>
    </nc>
  </rcc>
  <rcc rId="292" sId="1">
    <oc r="AE55">
      <f>IF(ABS(AA55)+ABS(AB55)+ABS(AC55)+ABS(W55)+ABS(Y55)&gt;0,"A","")</f>
    </oc>
    <nc r="AE55">
      <f>IF(ABS(AA55)+ABS(AB55)+ABS(AC55)+ABS(W55)+ABS(Y55)&gt;0,"A","")</f>
    </nc>
  </rcc>
  <rcc rId="293" sId="1">
    <oc r="AE56">
      <f>IF(ABS(AA56)+ABS(AB56)+ABS(AC56)+ABS(W56)+ABS(Y56)&gt;0,"A","")</f>
    </oc>
    <nc r="AE56">
      <f>IF(ABS(AA56)+ABS(AB56)+ABS(AC56)+ABS(W56)+ABS(Y56)&gt;0,"A","")</f>
    </nc>
  </rcc>
  <rcc rId="294" sId="1">
    <oc r="AE57">
      <f>IF(ABS(AA57)+ABS(AB57)+ABS(AC57)+ABS(W57)+ABS(Y57)&gt;0,"A","")</f>
    </oc>
    <nc r="AE57">
      <f>IF(ABS(AA57)+ABS(AB57)+ABS(AC57)+ABS(W57)+ABS(Y57)&gt;0,"A","")</f>
    </nc>
  </rcc>
  <rcc rId="295" sId="1">
    <oc r="AE58">
      <f>IF(ABS(AA58)+ABS(AB58)+ABS(AC58)+ABS(W58)+ABS(Y58)&gt;0,"A","")</f>
    </oc>
    <nc r="AE58">
      <f>IF(ABS(AA58)+ABS(AB58)+ABS(AC58)+ABS(W58)+ABS(Y58)&gt;0,"A","")</f>
    </nc>
  </rcc>
  <rcc rId="296" sId="1">
    <oc r="AE59">
      <f>IF(ABS(AA59)+ABS(AB59)+ABS(AC59)+ABS(W59)+ABS(Y59)&gt;0,"A","")</f>
    </oc>
    <nc r="AE59">
      <f>IF(ABS(AA59)+ABS(AB59)+ABS(AC59)+ABS(W59)+ABS(Y59)&gt;0,"A","")</f>
    </nc>
  </rcc>
  <rcc rId="297" sId="1">
    <oc r="AE60">
      <f>IF(ABS(AA60)+ABS(AB60)+ABS(AC60)+ABS(W60)+ABS(Y60)&gt;0,"A","")</f>
    </oc>
    <nc r="AE60">
      <f>IF(ABS(AA60)+ABS(AB60)+ABS(AC60)+ABS(W60)+ABS(Y60)&gt;0,"A","")</f>
    </nc>
  </rcc>
  <rcc rId="298" sId="1">
    <oc r="AE61">
      <f>IF(ABS(AA61)+ABS(AB61)+ABS(AC61)+ABS(W61)+ABS(Y61)&gt;0,"A","")</f>
    </oc>
    <nc r="AE61">
      <f>IF(ABS(AA61)+ABS(AB61)+ABS(AC61)+ABS(W61)+ABS(Y61)&gt;0,"A","")</f>
    </nc>
  </rcc>
  <rcc rId="299" sId="1">
    <oc r="AE62">
      <f>IF(ABS(AA62)+ABS(AB62)+ABS(AC62)+ABS(W62)+ABS(Y62)&gt;0,"A","")</f>
    </oc>
    <nc r="AE62">
      <f>IF(ABS(AA62)+ABS(AB62)+ABS(AC62)+ABS(W62)+ABS(Y62)&gt;0,"A","")</f>
    </nc>
  </rcc>
  <rcc rId="300" sId="1">
    <oc r="AE63">
      <f>IF(ABS(AA63)+ABS(AB63)+ABS(AC63)+ABS(W63)+ABS(Y63)&gt;0,"A","")</f>
    </oc>
    <nc r="AE63">
      <f>IF(ABS(AA63)+ABS(AB63)+ABS(AC63)+ABS(W63)+ABS(Y63)&gt;0,"A","")</f>
    </nc>
  </rcc>
  <rcc rId="301" sId="1">
    <oc r="AE64">
      <f>IF(ABS(AA64)+ABS(AB64)+ABS(AC64)+ABS(W64)+ABS(Y64)&gt;0,"A","")</f>
    </oc>
    <nc r="AE64">
      <f>IF(ABS(AA64)+ABS(AB64)+ABS(AC64)+ABS(W64)+ABS(Y64)&gt;0,"A","")</f>
    </nc>
  </rcc>
  <rcc rId="302" sId="1">
    <oc r="AE65">
      <f>IF(ABS(AA65)+ABS(AB65)+ABS(AC65)+ABS(W65)+ABS(Y65)&gt;0,"A","")</f>
    </oc>
    <nc r="AE65">
      <f>IF(ABS(AA65)+ABS(AB65)+ABS(AC65)+ABS(W65)+ABS(Y65)&gt;0,"A","")</f>
    </nc>
  </rcc>
  <rcc rId="303" sId="1">
    <oc r="AE66">
      <f>IF(ABS(AA66)+ABS(AB66)+ABS(AC66)+ABS(W66)+ABS(Y66)&gt;0,"A","")</f>
    </oc>
    <nc r="AE66">
      <f>IF(ABS(AA66)+ABS(AB66)+ABS(AC66)+ABS(W66)+ABS(Y66)&gt;0,"A","")</f>
    </nc>
  </rcc>
  <rcc rId="304" sId="1">
    <oc r="AE67">
      <f>IF(ABS(AA67)+ABS(AB67)+ABS(AC67)+ABS(W67)+ABS(Y67)&gt;0,"A","")</f>
    </oc>
    <nc r="AE67">
      <f>IF(ABS(AA67)+ABS(AB67)+ABS(AC67)+ABS(W67)+ABS(Y67)&gt;0,"A","")</f>
    </nc>
  </rcc>
  <rcc rId="305" sId="1">
    <oc r="AE68">
      <f>IF(ABS(AA68)+ABS(AB68)+ABS(AC68)+ABS(W68)+ABS(Y68)&gt;0,"A","")</f>
    </oc>
    <nc r="AE68">
      <f>IF(ABS(AA68)+ABS(AB68)+ABS(AC68)+ABS(W68)+ABS(Y68)&gt;0,"A","")</f>
    </nc>
  </rcc>
  <rcc rId="306" sId="1">
    <oc r="AE69">
      <f>IF(ABS(AA69)+ABS(AB69)+ABS(AC69)+ABS(W69)+ABS(Y69)&gt;0,"A","")</f>
    </oc>
    <nc r="AE69">
      <f>IF(ABS(AA69)+ABS(AB69)+ABS(AC69)+ABS(W69)+ABS(Y69)&gt;0,"A","")</f>
    </nc>
  </rcc>
  <rcc rId="307" sId="1">
    <oc r="AE70">
      <f>IF(ABS(AA70)+ABS(AB70)+ABS(AC70)+ABS(W70)+ABS(Y70)&gt;0,"A","")</f>
    </oc>
    <nc r="AE70">
      <f>IF(ABS(AA70)+ABS(AB70)+ABS(AC70)+ABS(W70)+ABS(Y70)&gt;0,"A","")</f>
    </nc>
  </rcc>
  <rcc rId="308" sId="1">
    <oc r="AE71">
      <f>IF(ABS(AA71)+ABS(AB71)+ABS(AC71)+ABS(W71)+ABS(Y71)&gt;0,"A","")</f>
    </oc>
    <nc r="AE71">
      <f>IF(ABS(AA71)+ABS(AB71)+ABS(AC71)+ABS(W71)+ABS(Y71)&gt;0,"A","")</f>
    </nc>
  </rcc>
  <rcc rId="309" sId="1">
    <oc r="AE72">
      <f>IF(ABS(AA72)+ABS(AB72)+ABS(AC72)+ABS(W72)+ABS(Y72)&gt;0,"A","")</f>
    </oc>
    <nc r="AE72">
      <f>IF(ABS(AA72)+ABS(AB72)+ABS(AC72)+ABS(W72)+ABS(Y72)&gt;0,"A","")</f>
    </nc>
  </rcc>
  <rcc rId="310" sId="1">
    <oc r="AE73">
      <f>IF(ABS(AA73)+ABS(AB73)+ABS(AC73)+ABS(W73)+ABS(Y73)&gt;0,"A","")</f>
    </oc>
    <nc r="AE73">
      <f>IF(ABS(AA73)+ABS(AB73)+ABS(AC73)+ABS(W73)+ABS(Y73)&gt;0,"A","")</f>
    </nc>
  </rcc>
  <rcc rId="311" sId="1">
    <oc r="AE74">
      <f>IF(ABS(AA74)+ABS(AB74)+ABS(AC74)+ABS(W74)+ABS(Y74)&gt;0,"A","")</f>
    </oc>
    <nc r="AE74">
      <f>IF(ABS(AA74)+ABS(AB74)+ABS(AC74)+ABS(W74)+ABS(Y74)&gt;0,"A","")</f>
    </nc>
  </rcc>
  <rcc rId="312" sId="1">
    <oc r="AE75">
      <f>IF(ABS(AA75)+ABS(AB75)+ABS(AC75)+ABS(W75)+ABS(Y75)&gt;0,"A","")</f>
    </oc>
    <nc r="AE75">
      <f>IF(ABS(AA75)+ABS(AB75)+ABS(AC75)+ABS(W75)+ABS(Y75)&gt;0,"A","")</f>
    </nc>
  </rcc>
  <rcc rId="313" sId="1">
    <oc r="AE76">
      <f>IF(ABS(AA76)+ABS(AB76)+ABS(AC76)+ABS(W76)+ABS(Y76)&gt;0,"A","")</f>
    </oc>
    <nc r="AE76">
      <f>IF(ABS(AA76)+ABS(AB76)+ABS(AC76)+ABS(W76)+ABS(Y76)&gt;0,"A","")</f>
    </nc>
  </rcc>
  <rcc rId="314" sId="1">
    <oc r="AE77">
      <f>IF(ABS(AA77)+ABS(AB77)+ABS(AC77)+ABS(W77)+ABS(Y77)&gt;0,"A","")</f>
    </oc>
    <nc r="AE77">
      <f>IF(ABS(AA77)+ABS(AB77)+ABS(AC77)+ABS(W77)+ABS(Y77)&gt;0,"A","")</f>
    </nc>
  </rcc>
  <rfmt sheetId="1" sqref="O20">
    <dxf>
      <fill>
        <patternFill patternType="none">
          <bgColor auto="1"/>
        </patternFill>
      </fill>
    </dxf>
  </rfmt>
  <rcv guid="{ECA95C7A-EFD8-4EC4-85A2-34F63C8C25EF}" action="delete"/>
  <rdn rId="0" localSheetId="1" customView="1" name="Z_ECA95C7A_EFD8_4EC4_85A2_34F63C8C25EF_.wvu.PrintArea" hidden="1" oldHidden="1">
    <formula>'tabulka 6a'!$E$6:$AC$79</formula>
    <oldFormula>'tabulka 6a'!$E$6:$AC$79</oldFormula>
  </rdn>
  <rdn rId="0" localSheetId="1" customView="1" name="Z_ECA95C7A_EFD8_4EC4_85A2_34F63C8C25EF_.wvu.PrintTitles" hidden="1" oldHidden="1">
    <formula>'tabulka 6a'!$A:$D,'tabulka 6a'!$1:$5</formula>
    <oldFormula>'tabulka 6a'!$A:$D,'tabulka 6a'!$1:$5</oldFormula>
  </rdn>
  <rdn rId="0" localSheetId="1" customView="1" name="Z_ECA95C7A_EFD8_4EC4_85A2_34F63C8C25EF_.wvu.Cols" hidden="1" oldHidden="1">
    <formula>'tabulka 6a'!$C:$C,'tabulka 6a'!$L:$L</formula>
    <oldFormula>'tabulka 6a'!$C:$C,'tabulka 6a'!$L:$L</oldFormula>
  </rdn>
  <rdn rId="0" localSheetId="1" customView="1" name="Z_ECA95C7A_EFD8_4EC4_85A2_34F63C8C25EF_.wvu.FilterData" hidden="1" oldHidden="1">
    <formula>'tabulka 6a'!$A$5:$AE$77</formula>
    <oldFormula>'tabulka 6a'!$A$5:$AC$77</oldFormula>
  </rdn>
  <rcv guid="{ECA95C7A-EFD8-4EC4-85A2-34F63C8C25EF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'tabulka 6a'!$E$6:$AC$79</formula>
    <oldFormula>'tabulka 6a'!$E$6:$AC$79</oldFormula>
  </rdn>
  <rdn rId="0" localSheetId="1" customView="1" name="Z_ECA95C7A_EFD8_4EC4_85A2_34F63C8C25EF_.wvu.PrintTitles" hidden="1" oldHidden="1">
    <formula>'tabulka 6a'!$A:$D,'tabulka 6a'!$1:$5</formula>
    <oldFormula>'tabulka 6a'!$A:$D,'tabulka 6a'!$1:$5</oldFormula>
  </rdn>
  <rdn rId="0" localSheetId="1" customView="1" name="Z_ECA95C7A_EFD8_4EC4_85A2_34F63C8C25EF_.wvu.Cols" hidden="1" oldHidden="1">
    <formula>'tabulka 6a'!$C:$C,'tabulka 6a'!$L:$L</formula>
    <oldFormula>'tabulka 6a'!$C:$C,'tabulka 6a'!$L:$L</oldFormula>
  </rdn>
  <rdn rId="0" localSheetId="1" customView="1" name="Z_ECA95C7A_EFD8_4EC4_85A2_34F63C8C25EF_.wvu.FilterData" hidden="1" oldHidden="1">
    <formula>'tabulka 6a'!$A$5:$AE$77</formula>
    <oldFormula>'tabulka 6a'!$A$5:$AE$77</oldFormula>
  </rdn>
  <rcv guid="{ECA95C7A-EFD8-4EC4-85A2-34F63C8C25EF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" sId="1">
    <oc r="AE6">
      <f>IF(ABS(AA6)+ABS(AB6)+ABS(AC6)+ABS(W6)+ABS(Y6)&gt;0,"A","")</f>
    </oc>
    <nc r="AE6">
      <f>IF(ABS(N6)+ABS(AA6)+ABS(AB6)+ABS(AC6)+ABS(W6)+ABS(Y6)&gt;0,"A","")</f>
    </nc>
  </rcc>
  <rcc rId="324" sId="1">
    <oc r="AE7">
      <f>IF(ABS(AA7)+ABS(AB7)+ABS(AC7)+ABS(W7)+ABS(Y7)&gt;0,"A","")</f>
    </oc>
    <nc r="AE7">
      <f>IF(ABS(N7)+ABS(AA7)+ABS(AB7)+ABS(AC7)+ABS(W7)+ABS(Y7)&gt;0,"A","")</f>
    </nc>
  </rcc>
  <rcc rId="325" sId="1">
    <oc r="AE8">
      <f>IF(ABS(AA8)+ABS(AB8)+ABS(AC8)+ABS(W8)+ABS(Y8)&gt;0,"A","")</f>
    </oc>
    <nc r="AE8">
      <f>IF(ABS(N8)+ABS(AA8)+ABS(AB8)+ABS(AC8)+ABS(W8)+ABS(Y8)&gt;0,"A","")</f>
    </nc>
  </rcc>
  <rcc rId="326" sId="1">
    <oc r="AE9">
      <f>IF(ABS(AA9)+ABS(AB9)+ABS(AC9)+ABS(W9)+ABS(Y9)&gt;0,"A","")</f>
    </oc>
    <nc r="AE9">
      <f>IF(ABS(N9)+ABS(AA9)+ABS(AB9)+ABS(AC9)+ABS(W9)+ABS(Y9)&gt;0,"A","")</f>
    </nc>
  </rcc>
  <rcc rId="327" sId="1">
    <oc r="AE10">
      <f>IF(ABS(AA10)+ABS(AB10)+ABS(AC10)+ABS(W10)+ABS(Y10)&gt;0,"A","")</f>
    </oc>
    <nc r="AE10">
      <f>IF(ABS(N10)+ABS(AA10)+ABS(AB10)+ABS(AC10)+ABS(W10)+ABS(Y10)&gt;0,"A","")</f>
    </nc>
  </rcc>
  <rcc rId="328" sId="1">
    <oc r="AE11">
      <f>IF(ABS(AA11)+ABS(AB11)+ABS(AC11)+ABS(W11)+ABS(Y11)&gt;0,"A","")</f>
    </oc>
    <nc r="AE11">
      <f>IF(ABS(N11)+ABS(AA11)+ABS(AB11)+ABS(AC11)+ABS(W11)+ABS(Y11)&gt;0,"A","")</f>
    </nc>
  </rcc>
  <rcc rId="329" sId="1">
    <oc r="AE12">
      <f>IF(ABS(AA12)+ABS(AB12)+ABS(AC12)+ABS(W12)+ABS(Y12)&gt;0,"A","")</f>
    </oc>
    <nc r="AE12">
      <f>IF(ABS(N12)+ABS(AA12)+ABS(AB12)+ABS(AC12)+ABS(W12)+ABS(Y12)&gt;0,"A","")</f>
    </nc>
  </rcc>
  <rcc rId="330" sId="1">
    <oc r="AE13">
      <f>IF(ABS(AA13)+ABS(AB13)+ABS(AC13)+ABS(W13)+ABS(Y13)&gt;0,"A","")</f>
    </oc>
    <nc r="AE13">
      <f>IF(ABS(N13)+ABS(AA13)+ABS(AB13)+ABS(AC13)+ABS(W13)+ABS(Y13)&gt;0,"A","")</f>
    </nc>
  </rcc>
  <rcc rId="331" sId="1">
    <oc r="AE14">
      <f>IF(ABS(AA14)+ABS(AB14)+ABS(AC14)+ABS(W14)+ABS(Y14)&gt;0,"A","")</f>
    </oc>
    <nc r="AE14">
      <f>IF(ABS(N14)+ABS(AA14)+ABS(AB14)+ABS(AC14)+ABS(W14)+ABS(Y14)&gt;0,"A","")</f>
    </nc>
  </rcc>
  <rcc rId="332" sId="1">
    <oc r="AE15">
      <f>IF(ABS(AA15)+ABS(AB15)+ABS(AC15)+ABS(W15)+ABS(Y15)&gt;0,"A","")</f>
    </oc>
    <nc r="AE15">
      <f>IF(ABS(N15)+ABS(AA15)+ABS(AB15)+ABS(AC15)+ABS(W15)+ABS(Y15)&gt;0,"A","")</f>
    </nc>
  </rcc>
  <rcc rId="333" sId="1">
    <oc r="AE16">
      <f>IF(ABS(AA16)+ABS(AB16)+ABS(AC16)+ABS(W16)+ABS(Y16)&gt;0,"A","")</f>
    </oc>
    <nc r="AE16">
      <f>IF(ABS(N16)+ABS(AA16)+ABS(AB16)+ABS(AC16)+ABS(W16)+ABS(Y16)&gt;0,"A","")</f>
    </nc>
  </rcc>
  <rcc rId="334" sId="1">
    <oc r="AE17">
      <f>IF(ABS(AA17)+ABS(AB17)+ABS(AC17)+ABS(W17)+ABS(Y17)&gt;0,"A","")</f>
    </oc>
    <nc r="AE17">
      <f>IF(ABS(N17)+ABS(AA17)+ABS(AB17)+ABS(AC17)+ABS(W17)+ABS(Y17)&gt;0,"A","")</f>
    </nc>
  </rcc>
  <rcc rId="335" sId="1">
    <oc r="AE18">
      <f>IF(ABS(AA18)+ABS(AB18)+ABS(AC18)+ABS(W18)+ABS(Y18)&gt;0,"A","")</f>
    </oc>
    <nc r="AE18">
      <f>IF(ABS(N18)+ABS(AA18)+ABS(AB18)+ABS(AC18)+ABS(W18)+ABS(Y18)&gt;0,"A","")</f>
    </nc>
  </rcc>
  <rcc rId="336" sId="1">
    <oc r="AE19">
      <f>IF(ABS(AA19)+ABS(AB19)+ABS(AC19)+ABS(W19)+ABS(Y19)&gt;0,"A","")</f>
    </oc>
    <nc r="AE19">
      <f>IF(ABS(N19)+ABS(AA19)+ABS(AB19)+ABS(AC19)+ABS(W19)+ABS(Y19)&gt;0,"A","")</f>
    </nc>
  </rcc>
  <rcc rId="337" sId="1">
    <oc r="AE20">
      <f>IF(ABS(AA20)+ABS(AB20)+ABS(AC20)+ABS(W20)+ABS(Y20)&gt;0,"A","")</f>
    </oc>
    <nc r="AE20">
      <f>IF(ABS(N20)+ABS(AA20)+ABS(AB20)+ABS(AC20)+ABS(W20)+ABS(Y20)&gt;0,"A","")</f>
    </nc>
  </rcc>
  <rcc rId="338" sId="1">
    <oc r="AE21">
      <f>IF(ABS(AA21)+ABS(AB21)+ABS(AC21)+ABS(W21)+ABS(Y21)&gt;0,"A","")</f>
    </oc>
    <nc r="AE21">
      <f>IF(ABS(N21)+ABS(AA21)+ABS(AB21)+ABS(AC21)+ABS(W21)+ABS(Y21)&gt;0,"A","")</f>
    </nc>
  </rcc>
  <rcc rId="339" sId="1">
    <oc r="AE22">
      <f>IF(ABS(AA22)+ABS(AB22)+ABS(AC22)+ABS(W22)+ABS(Y22)&gt;0,"A","")</f>
    </oc>
    <nc r="AE22">
      <f>IF(ABS(N22)+ABS(AA22)+ABS(AB22)+ABS(AC22)+ABS(W22)+ABS(Y22)&gt;0,"A","")</f>
    </nc>
  </rcc>
  <rcc rId="340" sId="1">
    <oc r="AE23">
      <f>IF(ABS(AA23)+ABS(AB23)+ABS(AC23)+ABS(W23)+ABS(Y23)&gt;0,"A","")</f>
    </oc>
    <nc r="AE23">
      <f>IF(ABS(N23)+ABS(AA23)+ABS(AB23)+ABS(AC23)+ABS(W23)+ABS(Y23)&gt;0,"A","")</f>
    </nc>
  </rcc>
  <rcc rId="341" sId="1">
    <oc r="AE24">
      <f>IF(ABS(AA24)+ABS(AB24)+ABS(AC24)+ABS(W24)+ABS(Y24)&gt;0,"A","")</f>
    </oc>
    <nc r="AE24">
      <f>IF(ABS(N24)+ABS(AA24)+ABS(AB24)+ABS(AC24)+ABS(W24)+ABS(Y24)&gt;0,"A","")</f>
    </nc>
  </rcc>
  <rcc rId="342" sId="1">
    <oc r="AE25">
      <f>IF(ABS(AA25)+ABS(AB25)+ABS(AC25)+ABS(W25)+ABS(Y25)&gt;0,"A","")</f>
    </oc>
    <nc r="AE25">
      <f>IF(ABS(N25)+ABS(AA25)+ABS(AB25)+ABS(AC25)+ABS(W25)+ABS(Y25)&gt;0,"A","")</f>
    </nc>
  </rcc>
  <rcc rId="343" sId="1">
    <oc r="AE26">
      <f>IF(ABS(AA26)+ABS(AB26)+ABS(AC26)+ABS(W26)+ABS(Y26)&gt;0,"A","")</f>
    </oc>
    <nc r="AE26">
      <f>IF(ABS(N26)+ABS(AA26)+ABS(AB26)+ABS(AC26)+ABS(W26)+ABS(Y26)&gt;0,"A","")</f>
    </nc>
  </rcc>
  <rcc rId="344" sId="1">
    <oc r="AE27">
      <f>IF(ABS(AA27)+ABS(AB27)+ABS(AC27)+ABS(W27)+ABS(Y27)&gt;0,"A","")</f>
    </oc>
    <nc r="AE27">
      <f>IF(ABS(N27)+ABS(AA27)+ABS(AB27)+ABS(AC27)+ABS(W27)+ABS(Y27)&gt;0,"A","")</f>
    </nc>
  </rcc>
  <rcc rId="345" sId="1">
    <oc r="AE28">
      <f>IF(ABS(AA28)+ABS(AB28)+ABS(AC28)+ABS(W28)+ABS(Y28)&gt;0,"A","")</f>
    </oc>
    <nc r="AE28">
      <f>IF(ABS(N28)+ABS(AA28)+ABS(AB28)+ABS(AC28)+ABS(W28)+ABS(Y28)&gt;0,"A","")</f>
    </nc>
  </rcc>
  <rcc rId="346" sId="1">
    <oc r="AE29">
      <f>IF(ABS(AA29)+ABS(AB29)+ABS(AC29)+ABS(W29)+ABS(Y29)&gt;0,"A","")</f>
    </oc>
    <nc r="AE29">
      <f>IF(ABS(N29)+ABS(AA29)+ABS(AB29)+ABS(AC29)+ABS(W29)+ABS(Y29)&gt;0,"A","")</f>
    </nc>
  </rcc>
  <rcc rId="347" sId="1">
    <oc r="AE30">
      <f>IF(ABS(AA30)+ABS(AB30)+ABS(AC30)+ABS(W30)+ABS(Y30)&gt;0,"A","")</f>
    </oc>
    <nc r="AE30">
      <f>IF(ABS(N30)+ABS(AA30)+ABS(AB30)+ABS(AC30)+ABS(W30)+ABS(Y30)&gt;0,"A","")</f>
    </nc>
  </rcc>
  <rcc rId="348" sId="1">
    <oc r="AE31">
      <f>IF(ABS(AA31)+ABS(AB31)+ABS(AC31)+ABS(W31)+ABS(Y31)&gt;0,"A","")</f>
    </oc>
    <nc r="AE31">
      <f>IF(ABS(N31)+ABS(AA31)+ABS(AB31)+ABS(AC31)+ABS(W31)+ABS(Y31)&gt;0,"A","")</f>
    </nc>
  </rcc>
  <rcc rId="349" sId="1">
    <oc r="AE32">
      <f>IF(ABS(AA32)+ABS(AB32)+ABS(AC32)+ABS(W32)+ABS(Y32)&gt;0,"A","")</f>
    </oc>
    <nc r="AE32">
      <f>IF(ABS(N32)+ABS(AA32)+ABS(AB32)+ABS(AC32)+ABS(W32)+ABS(Y32)&gt;0,"A","")</f>
    </nc>
  </rcc>
  <rcc rId="350" sId="1">
    <oc r="AE33">
      <f>IF(ABS(AA33)+ABS(AB33)+ABS(AC33)+ABS(W33)+ABS(Y33)&gt;0,"A","")</f>
    </oc>
    <nc r="AE33">
      <f>IF(ABS(N33)+ABS(AA33)+ABS(AB33)+ABS(AC33)+ABS(W33)+ABS(Y33)&gt;0,"A","")</f>
    </nc>
  </rcc>
  <rcc rId="351" sId="1">
    <oc r="AE34">
      <f>IF(ABS(AA34)+ABS(AB34)+ABS(AC34)+ABS(W34)+ABS(Y34)&gt;0,"A","")</f>
    </oc>
    <nc r="AE34">
      <f>IF(ABS(N34)+ABS(AA34)+ABS(AB34)+ABS(AC34)+ABS(W34)+ABS(Y34)&gt;0,"A","")</f>
    </nc>
  </rcc>
  <rcc rId="352" sId="1">
    <oc r="AE35">
      <f>IF(ABS(AA35)+ABS(AB35)+ABS(AC35)+ABS(W35)+ABS(Y35)&gt;0,"A","")</f>
    </oc>
    <nc r="AE35">
      <f>IF(ABS(N35)+ABS(AA35)+ABS(AB35)+ABS(AC35)+ABS(W35)+ABS(Y35)&gt;0,"A","")</f>
    </nc>
  </rcc>
  <rcc rId="353" sId="1">
    <oc r="AE36">
      <f>IF(ABS(AA36)+ABS(AB36)+ABS(AC36)+ABS(W36)+ABS(Y36)&gt;0,"A","")</f>
    </oc>
    <nc r="AE36">
      <f>IF(ABS(N36)+ABS(AA36)+ABS(AB36)+ABS(AC36)+ABS(W36)+ABS(Y36)&gt;0,"A","")</f>
    </nc>
  </rcc>
  <rcc rId="354" sId="1">
    <oc r="AE37">
      <f>IF(ABS(AA37)+ABS(AB37)+ABS(AC37)+ABS(W37)+ABS(Y37)&gt;0,"A","")</f>
    </oc>
    <nc r="AE37">
      <f>IF(ABS(N37)+ABS(AA37)+ABS(AB37)+ABS(AC37)+ABS(W37)+ABS(Y37)&gt;0,"A","")</f>
    </nc>
  </rcc>
  <rcc rId="355" sId="1">
    <oc r="AE38">
      <f>IF(ABS(AA38)+ABS(AB38)+ABS(AC38)+ABS(W38)+ABS(Y38)&gt;0,"A","")</f>
    </oc>
    <nc r="AE38">
      <f>IF(ABS(N38)+ABS(AA38)+ABS(AB38)+ABS(AC38)+ABS(W38)+ABS(Y38)&gt;0,"A","")</f>
    </nc>
  </rcc>
  <rcc rId="356" sId="1">
    <oc r="AE39">
      <f>IF(ABS(AA39)+ABS(AB39)+ABS(AC39)+ABS(W39)+ABS(Y39)&gt;0,"A","")</f>
    </oc>
    <nc r="AE39">
      <f>IF(ABS(N39)+ABS(AA39)+ABS(AB39)+ABS(AC39)+ABS(W39)+ABS(Y39)&gt;0,"A","")</f>
    </nc>
  </rcc>
  <rcc rId="357" sId="1">
    <oc r="AE40">
      <f>IF(ABS(AA40)+ABS(AB40)+ABS(AC40)+ABS(W40)+ABS(Y40)&gt;0,"A","")</f>
    </oc>
    <nc r="AE40">
      <f>IF(ABS(N40)+ABS(AA40)+ABS(AB40)+ABS(AC40)+ABS(W40)+ABS(Y40)&gt;0,"A","")</f>
    </nc>
  </rcc>
  <rcc rId="358" sId="1">
    <oc r="AE41">
      <f>IF(ABS(AA41)+ABS(AB41)+ABS(AC41)+ABS(W41)+ABS(Y41)&gt;0,"A","")</f>
    </oc>
    <nc r="AE41">
      <f>IF(ABS(N41)+ABS(AA41)+ABS(AB41)+ABS(AC41)+ABS(W41)+ABS(Y41)&gt;0,"A","")</f>
    </nc>
  </rcc>
  <rcc rId="359" sId="1">
    <oc r="AE42">
      <f>IF(ABS(AA42)+ABS(AB42)+ABS(AC42)+ABS(W42)+ABS(Y42)&gt;0,"A","")</f>
    </oc>
    <nc r="AE42">
      <f>IF(ABS(N42)+ABS(AA42)+ABS(AB42)+ABS(AC42)+ABS(W42)+ABS(Y42)&gt;0,"A","")</f>
    </nc>
  </rcc>
  <rcc rId="360" sId="1">
    <oc r="AE43">
      <f>IF(ABS(AA43)+ABS(AB43)+ABS(AC43)+ABS(W43)+ABS(Y43)&gt;0,"A","")</f>
    </oc>
    <nc r="AE43">
      <f>IF(ABS(N43)+ABS(AA43)+ABS(AB43)+ABS(AC43)+ABS(W43)+ABS(Y43)&gt;0,"A","")</f>
    </nc>
  </rcc>
  <rcc rId="361" sId="1">
    <oc r="AE44">
      <f>IF(ABS(AA44)+ABS(AB44)+ABS(AC44)+ABS(W44)+ABS(Y44)&gt;0,"A","")</f>
    </oc>
    <nc r="AE44">
      <f>IF(ABS(N44)+ABS(AA44)+ABS(AB44)+ABS(AC44)+ABS(W44)+ABS(Y44)&gt;0,"A","")</f>
    </nc>
  </rcc>
  <rcc rId="362" sId="1">
    <oc r="AE45">
      <f>IF(ABS(AA45)+ABS(AB45)+ABS(AC45)+ABS(W45)+ABS(Y45)&gt;0,"A","")</f>
    </oc>
    <nc r="AE45">
      <f>IF(ABS(N45)+ABS(AA45)+ABS(AB45)+ABS(AC45)+ABS(W45)+ABS(Y45)&gt;0,"A","")</f>
    </nc>
  </rcc>
  <rcc rId="363" sId="1">
    <oc r="AE46">
      <f>IF(ABS(AA46)+ABS(AB46)+ABS(AC46)+ABS(W46)+ABS(Y46)&gt;0,"A","")</f>
    </oc>
    <nc r="AE46">
      <f>IF(ABS(N46)+ABS(AA46)+ABS(AB46)+ABS(AC46)+ABS(W46)+ABS(Y46)&gt;0,"A","")</f>
    </nc>
  </rcc>
  <rcc rId="364" sId="1">
    <oc r="AE47">
      <f>IF(ABS(AA47)+ABS(AB47)+ABS(AC47)+ABS(W47)+ABS(Y47)&gt;0,"A","")</f>
    </oc>
    <nc r="AE47">
      <f>IF(ABS(N47)+ABS(AA47)+ABS(AB47)+ABS(AC47)+ABS(W47)+ABS(Y47)&gt;0,"A","")</f>
    </nc>
  </rcc>
  <rcc rId="365" sId="1">
    <oc r="AE48">
      <f>IF(ABS(AA48)+ABS(AB48)+ABS(AC48)+ABS(W48)+ABS(Y48)&gt;0,"A","")</f>
    </oc>
    <nc r="AE48">
      <f>IF(ABS(N48)+ABS(AA48)+ABS(AB48)+ABS(AC48)+ABS(W48)+ABS(Y48)&gt;0,"A","")</f>
    </nc>
  </rcc>
  <rcc rId="366" sId="1">
    <oc r="AE49">
      <f>IF(ABS(AA49)+ABS(AB49)+ABS(AC49)+ABS(W49)+ABS(Y49)&gt;0,"A","")</f>
    </oc>
    <nc r="AE49">
      <f>IF(ABS(N49)+ABS(AA49)+ABS(AB49)+ABS(AC49)+ABS(W49)+ABS(Y49)&gt;0,"A","")</f>
    </nc>
  </rcc>
  <rcc rId="367" sId="1">
    <oc r="AE50">
      <f>IF(ABS(AA50)+ABS(AB50)+ABS(AC50)+ABS(W50)+ABS(Y50)&gt;0,"A","")</f>
    </oc>
    <nc r="AE50">
      <f>IF(ABS(N50)+ABS(AA50)+ABS(AB50)+ABS(AC50)+ABS(W50)+ABS(Y50)&gt;0,"A","")</f>
    </nc>
  </rcc>
  <rcc rId="368" sId="1">
    <oc r="AE51">
      <f>IF(ABS(AA51)+ABS(AB51)+ABS(AC51)+ABS(W51)+ABS(Y51)&gt;0,"A","")</f>
    </oc>
    <nc r="AE51">
      <f>IF(ABS(N51)+ABS(AA51)+ABS(AB51)+ABS(AC51)+ABS(W51)+ABS(Y51)&gt;0,"A","")</f>
    </nc>
  </rcc>
  <rcc rId="369" sId="1">
    <oc r="AE52">
      <f>IF(ABS(AA52)+ABS(AB52)+ABS(AC52)+ABS(W52)+ABS(Y52)&gt;0,"A","")</f>
    </oc>
    <nc r="AE52">
      <f>IF(ABS(N52)+ABS(AA52)+ABS(AB52)+ABS(AC52)+ABS(W52)+ABS(Y52)&gt;0,"A","")</f>
    </nc>
  </rcc>
  <rcc rId="370" sId="1">
    <oc r="AE53">
      <f>IF(ABS(AA53)+ABS(AB53)+ABS(AC53)+ABS(W53)+ABS(Y53)&gt;0,"A","")</f>
    </oc>
    <nc r="AE53">
      <f>IF(ABS(N53)+ABS(AA53)+ABS(AB53)+ABS(AC53)+ABS(W53)+ABS(Y53)&gt;0,"A","")</f>
    </nc>
  </rcc>
  <rcc rId="371" sId="1">
    <oc r="AE54">
      <f>IF(ABS(AA54)+ABS(AB54)+ABS(AC54)+ABS(W54)+ABS(Y54)&gt;0,"A","")</f>
    </oc>
    <nc r="AE54">
      <f>IF(ABS(N54)+ABS(AA54)+ABS(AB54)+ABS(AC54)+ABS(W54)+ABS(Y54)&gt;0,"A","")</f>
    </nc>
  </rcc>
  <rcc rId="372" sId="1">
    <oc r="AE55">
      <f>IF(ABS(AA55)+ABS(AB55)+ABS(AC55)+ABS(W55)+ABS(Y55)&gt;0,"A","")</f>
    </oc>
    <nc r="AE55">
      <f>IF(ABS(N55)+ABS(AA55)+ABS(AB55)+ABS(AC55)+ABS(W55)+ABS(Y55)&gt;0,"A","")</f>
    </nc>
  </rcc>
  <rcc rId="373" sId="1">
    <oc r="AE56">
      <f>IF(ABS(AA56)+ABS(AB56)+ABS(AC56)+ABS(W56)+ABS(Y56)&gt;0,"A","")</f>
    </oc>
    <nc r="AE56">
      <f>IF(ABS(N56)+ABS(AA56)+ABS(AB56)+ABS(AC56)+ABS(W56)+ABS(Y56)&gt;0,"A","")</f>
    </nc>
  </rcc>
  <rcc rId="374" sId="1">
    <oc r="AE57">
      <f>IF(ABS(AA57)+ABS(AB57)+ABS(AC57)+ABS(W57)+ABS(Y57)&gt;0,"A","")</f>
    </oc>
    <nc r="AE57">
      <f>IF(ABS(N57)+ABS(AA57)+ABS(AB57)+ABS(AC57)+ABS(W57)+ABS(Y57)&gt;0,"A","")</f>
    </nc>
  </rcc>
  <rcc rId="375" sId="1">
    <oc r="AE58">
      <f>IF(ABS(AA58)+ABS(AB58)+ABS(AC58)+ABS(W58)+ABS(Y58)&gt;0,"A","")</f>
    </oc>
    <nc r="AE58">
      <f>IF(ABS(N58)+ABS(AA58)+ABS(AB58)+ABS(AC58)+ABS(W58)+ABS(Y58)&gt;0,"A","")</f>
    </nc>
  </rcc>
  <rcc rId="376" sId="1">
    <oc r="AE59">
      <f>IF(ABS(AA59)+ABS(AB59)+ABS(AC59)+ABS(W59)+ABS(Y59)&gt;0,"A","")</f>
    </oc>
    <nc r="AE59">
      <f>IF(ABS(N59)+ABS(AA59)+ABS(AB59)+ABS(AC59)+ABS(W59)+ABS(Y59)&gt;0,"A","")</f>
    </nc>
  </rcc>
  <rcc rId="377" sId="1">
    <oc r="AE60">
      <f>IF(ABS(AA60)+ABS(AB60)+ABS(AC60)+ABS(W60)+ABS(Y60)&gt;0,"A","")</f>
    </oc>
    <nc r="AE60">
      <f>IF(ABS(N60)+ABS(AA60)+ABS(AB60)+ABS(AC60)+ABS(W60)+ABS(Y60)&gt;0,"A","")</f>
    </nc>
  </rcc>
  <rcc rId="378" sId="1">
    <oc r="AE61">
      <f>IF(ABS(AA61)+ABS(AB61)+ABS(AC61)+ABS(W61)+ABS(Y61)&gt;0,"A","")</f>
    </oc>
    <nc r="AE61">
      <f>IF(ABS(N61)+ABS(AA61)+ABS(AB61)+ABS(AC61)+ABS(W61)+ABS(Y61)&gt;0,"A","")</f>
    </nc>
  </rcc>
  <rcc rId="379" sId="1">
    <oc r="AE62">
      <f>IF(ABS(AA62)+ABS(AB62)+ABS(AC62)+ABS(W62)+ABS(Y62)&gt;0,"A","")</f>
    </oc>
    <nc r="AE62">
      <f>IF(ABS(N62)+ABS(AA62)+ABS(AB62)+ABS(AC62)+ABS(W62)+ABS(Y62)&gt;0,"A","")</f>
    </nc>
  </rcc>
  <rcc rId="380" sId="1">
    <oc r="AE63">
      <f>IF(ABS(AA63)+ABS(AB63)+ABS(AC63)+ABS(W63)+ABS(Y63)&gt;0,"A","")</f>
    </oc>
    <nc r="AE63">
      <f>IF(ABS(N63)+ABS(AA63)+ABS(AB63)+ABS(AC63)+ABS(W63)+ABS(Y63)&gt;0,"A","")</f>
    </nc>
  </rcc>
  <rcc rId="381" sId="1">
    <oc r="AE64">
      <f>IF(ABS(AA64)+ABS(AB64)+ABS(AC64)+ABS(W64)+ABS(Y64)&gt;0,"A","")</f>
    </oc>
    <nc r="AE64">
      <f>IF(ABS(N64)+ABS(AA64)+ABS(AB64)+ABS(AC64)+ABS(W64)+ABS(Y64)&gt;0,"A","")</f>
    </nc>
  </rcc>
  <rcc rId="382" sId="1">
    <oc r="AE65">
      <f>IF(ABS(AA65)+ABS(AB65)+ABS(AC65)+ABS(W65)+ABS(Y65)&gt;0,"A","")</f>
    </oc>
    <nc r="AE65">
      <f>IF(ABS(N65)+ABS(AA65)+ABS(AB65)+ABS(AC65)+ABS(W65)+ABS(Y65)&gt;0,"A","")</f>
    </nc>
  </rcc>
  <rcc rId="383" sId="1">
    <oc r="AE66">
      <f>IF(ABS(AA66)+ABS(AB66)+ABS(AC66)+ABS(W66)+ABS(Y66)&gt;0,"A","")</f>
    </oc>
    <nc r="AE66">
      <f>IF(ABS(N66)+ABS(AA66)+ABS(AB66)+ABS(AC66)+ABS(W66)+ABS(Y66)&gt;0,"A","")</f>
    </nc>
  </rcc>
  <rcc rId="384" sId="1">
    <oc r="AE67">
      <f>IF(ABS(AA67)+ABS(AB67)+ABS(AC67)+ABS(W67)+ABS(Y67)&gt;0,"A","")</f>
    </oc>
    <nc r="AE67">
      <f>IF(ABS(N67)+ABS(AA67)+ABS(AB67)+ABS(AC67)+ABS(W67)+ABS(Y67)&gt;0,"A","")</f>
    </nc>
  </rcc>
  <rcc rId="385" sId="1">
    <oc r="AE68">
      <f>IF(ABS(AA68)+ABS(AB68)+ABS(AC68)+ABS(W68)+ABS(Y68)&gt;0,"A","")</f>
    </oc>
    <nc r="AE68">
      <f>IF(ABS(N68)+ABS(AA68)+ABS(AB68)+ABS(AC68)+ABS(W68)+ABS(Y68)&gt;0,"A","")</f>
    </nc>
  </rcc>
  <rcc rId="386" sId="1">
    <oc r="AE69">
      <f>IF(ABS(AA69)+ABS(AB69)+ABS(AC69)+ABS(W69)+ABS(Y69)&gt;0,"A","")</f>
    </oc>
    <nc r="AE69">
      <f>IF(ABS(N69)+ABS(AA69)+ABS(AB69)+ABS(AC69)+ABS(W69)+ABS(Y69)&gt;0,"A","")</f>
    </nc>
  </rcc>
  <rcc rId="387" sId="1">
    <oc r="AE70">
      <f>IF(ABS(AA70)+ABS(AB70)+ABS(AC70)+ABS(W70)+ABS(Y70)&gt;0,"A","")</f>
    </oc>
    <nc r="AE70">
      <f>IF(ABS(N70)+ABS(AA70)+ABS(AB70)+ABS(AC70)+ABS(W70)+ABS(Y70)&gt;0,"A","")</f>
    </nc>
  </rcc>
  <rcc rId="388" sId="1">
    <oc r="AE71">
      <f>IF(ABS(AA71)+ABS(AB71)+ABS(AC71)+ABS(W71)+ABS(Y71)&gt;0,"A","")</f>
    </oc>
    <nc r="AE71">
      <f>IF(ABS(N71)+ABS(AA71)+ABS(AB71)+ABS(AC71)+ABS(W71)+ABS(Y71)&gt;0,"A","")</f>
    </nc>
  </rcc>
  <rcc rId="389" sId="1">
    <oc r="AE72">
      <f>IF(ABS(AA72)+ABS(AB72)+ABS(AC72)+ABS(W72)+ABS(Y72)&gt;0,"A","")</f>
    </oc>
    <nc r="AE72">
      <f>IF(ABS(N72)+ABS(AA72)+ABS(AB72)+ABS(AC72)+ABS(W72)+ABS(Y72)&gt;0,"A","")</f>
    </nc>
  </rcc>
  <rcc rId="390" sId="1">
    <oc r="AE73">
      <f>IF(ABS(AA73)+ABS(AB73)+ABS(AC73)+ABS(W73)+ABS(Y73)&gt;0,"A","")</f>
    </oc>
    <nc r="AE73">
      <f>IF(ABS(N73)+ABS(AA73)+ABS(AB73)+ABS(AC73)+ABS(W73)+ABS(Y73)&gt;0,"A","")</f>
    </nc>
  </rcc>
  <rcc rId="391" sId="1">
    <oc r="AE74">
      <f>IF(ABS(AA74)+ABS(AB74)+ABS(AC74)+ABS(W74)+ABS(Y74)&gt;0,"A","")</f>
    </oc>
    <nc r="AE74">
      <f>IF(ABS(N74)+ABS(AA74)+ABS(AB74)+ABS(AC74)+ABS(W74)+ABS(Y74)&gt;0,"A","")</f>
    </nc>
  </rcc>
  <rcc rId="392" sId="1">
    <oc r="AE75">
      <f>IF(ABS(AA75)+ABS(AB75)+ABS(AC75)+ABS(W75)+ABS(Y75)&gt;0,"A","")</f>
    </oc>
    <nc r="AE75">
      <f>IF(ABS(N75)+ABS(AA75)+ABS(AB75)+ABS(AC75)+ABS(W75)+ABS(Y75)&gt;0,"A","")</f>
    </nc>
  </rcc>
  <rcc rId="393" sId="1">
    <oc r="AE76">
      <f>IF(ABS(AA76)+ABS(AB76)+ABS(AC76)+ABS(W76)+ABS(Y76)&gt;0,"A","")</f>
    </oc>
    <nc r="AE76">
      <f>IF(ABS(N76)+ABS(AA76)+ABS(AB76)+ABS(AC76)+ABS(W76)+ABS(Y76)&gt;0,"A","")</f>
    </nc>
  </rcc>
  <rcc rId="394" sId="1">
    <oc r="AE77">
      <f>IF(ABS(AA77)+ABS(AB77)+ABS(AC77)+ABS(W77)+ABS(Y77)&gt;0,"A","")</f>
    </oc>
    <nc r="AE77">
      <f>IF(ABS(N77)+ABS(AA77)+ABS(AB77)+ABS(AC77)+ABS(W77)+ABS(Y77)&gt;0,"A","")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76:K76" start="0" length="0">
    <dxf>
      <border>
        <bottom style="medium">
          <color indexed="64"/>
        </bottom>
      </border>
    </dxf>
  </rfmt>
  <rfmt sheetId="1" sqref="M76:Y76" start="0" length="0">
    <dxf>
      <border>
        <bottom style="medium">
          <color indexed="64"/>
        </bottom>
      </border>
    </dxf>
  </rfmt>
  <rcv guid="{ECA95C7A-EFD8-4EC4-85A2-34F63C8C25EF}" action="delete"/>
  <rdn rId="0" localSheetId="1" customView="1" name="Z_ECA95C7A_EFD8_4EC4_85A2_34F63C8C25EF_.wvu.PrintArea" hidden="1" oldHidden="1">
    <formula>'tabulka 6a'!$E$6:$AC$79</formula>
    <oldFormula>'tabulka 6a'!$E$6:$AC$79</oldFormula>
  </rdn>
  <rdn rId="0" localSheetId="1" customView="1" name="Z_ECA95C7A_EFD8_4EC4_85A2_34F63C8C25EF_.wvu.PrintTitles" hidden="1" oldHidden="1">
    <formula>'tabulka 6a'!$A:$D,'tabulka 6a'!$1:$5</formula>
    <oldFormula>'tabulka 6a'!$A:$D,'tabulka 6a'!$1:$5</oldFormula>
  </rdn>
  <rdn rId="0" localSheetId="1" customView="1" name="Z_ECA95C7A_EFD8_4EC4_85A2_34F63C8C25EF_.wvu.Cols" hidden="1" oldHidden="1">
    <formula>'tabulka 6a'!$C:$C,'tabulka 6a'!$L:$L</formula>
    <oldFormula>'tabulka 6a'!$C:$C,'tabulka 6a'!$L:$L</oldFormula>
  </rdn>
  <rdn rId="0" localSheetId="1" customView="1" name="Z_ECA95C7A_EFD8_4EC4_85A2_34F63C8C25EF_.wvu.FilterData" hidden="1" oldHidden="1">
    <formula>'tabulka 6a'!$A$5:$AE$77</formula>
    <oldFormula>'tabulka 6a'!$A$5:$AE$77</oldFormula>
  </rdn>
  <rcv guid="{ECA95C7A-EFD8-4EC4-85A2-34F63C8C25EF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B4F934D4-D3FC-4A18-BF66-65A6A3EED345}" name="Steklíková Dagmar" id="-273372507" dateTime="2024-12-04T10:21:24"/>
</user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comments" Target="../comments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11" Type="http://schemas.openxmlformats.org/officeDocument/2006/relationships/printerSettings" Target="../printerSettings/printerSettings27.bin"/><Relationship Id="rId5" Type="http://schemas.openxmlformats.org/officeDocument/2006/relationships/printerSettings" Target="../printerSettings/printerSettings21.bin"/><Relationship Id="rId10" Type="http://schemas.openxmlformats.org/officeDocument/2006/relationships/printerSettings" Target="../printerSettings/printerSettings26.bin"/><Relationship Id="rId4" Type="http://schemas.openxmlformats.org/officeDocument/2006/relationships/printerSettings" Target="../printerSettings/printerSettings20.bin"/><Relationship Id="rId9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E85"/>
  <sheetViews>
    <sheetView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A20" sqref="A20"/>
    </sheetView>
  </sheetViews>
  <sheetFormatPr defaultRowHeight="15" x14ac:dyDescent="0.25"/>
  <cols>
    <col min="1" max="1" width="5" customWidth="1"/>
    <col min="2" max="2" width="5.5703125" customWidth="1"/>
    <col min="3" max="3" width="10.7109375" hidden="1" customWidth="1"/>
    <col min="4" max="4" width="40.42578125" style="93" customWidth="1"/>
    <col min="5" max="5" width="12.5703125" style="2" customWidth="1"/>
    <col min="6" max="6" width="10.42578125" customWidth="1"/>
    <col min="7" max="7" width="10.28515625" customWidth="1"/>
    <col min="8" max="8" width="10.85546875" style="64" customWidth="1"/>
    <col min="9" max="9" width="9.5703125" style="44" customWidth="1"/>
    <col min="10" max="10" width="9.5703125" customWidth="1"/>
    <col min="11" max="11" width="9.42578125" style="233" customWidth="1"/>
    <col min="12" max="12" width="9.42578125" style="26" hidden="1" customWidth="1"/>
    <col min="13" max="13" width="7.85546875" customWidth="1"/>
    <col min="14" max="14" width="8.7109375" style="332" customWidth="1"/>
    <col min="15" max="15" width="9.140625" style="26" customWidth="1"/>
    <col min="16" max="16" width="10.140625" customWidth="1"/>
    <col min="17" max="17" width="9.42578125" style="44" customWidth="1"/>
    <col min="18" max="18" width="12.7109375" style="44" customWidth="1"/>
    <col min="19" max="19" width="11.42578125" style="27" customWidth="1"/>
    <col min="20" max="20" width="11.28515625" customWidth="1"/>
    <col min="21" max="21" width="11.7109375" style="42" customWidth="1"/>
    <col min="22" max="22" width="8.85546875" style="79" customWidth="1"/>
    <col min="23" max="23" width="10" style="79" customWidth="1"/>
    <col min="24" max="24" width="10.140625" style="79" customWidth="1"/>
    <col min="25" max="25" width="9.7109375" style="79" customWidth="1"/>
    <col min="26" max="26" width="2.85546875" style="25" customWidth="1"/>
    <col min="27" max="27" width="11.140625" style="44" customWidth="1"/>
    <col min="28" max="28" width="9.7109375" style="44" customWidth="1"/>
    <col min="29" max="29" width="10.140625" style="44" customWidth="1"/>
    <col min="30" max="30" width="3.7109375" customWidth="1"/>
  </cols>
  <sheetData>
    <row r="1" spans="1:31" x14ac:dyDescent="0.25">
      <c r="A1" s="29" t="s">
        <v>147</v>
      </c>
    </row>
    <row r="2" spans="1:31" ht="31.9" customHeight="1" thickBot="1" x14ac:dyDescent="0.3">
      <c r="A2" s="4" t="s">
        <v>48</v>
      </c>
      <c r="K2" s="298"/>
      <c r="U2" s="43" t="s">
        <v>45</v>
      </c>
      <c r="V2" s="80"/>
      <c r="W2" s="80"/>
      <c r="X2" s="80"/>
      <c r="Y2" s="226"/>
      <c r="Z2" s="227"/>
      <c r="AA2" s="44" t="s">
        <v>152</v>
      </c>
    </row>
    <row r="3" spans="1:31" ht="20.45" customHeight="1" thickBot="1" x14ac:dyDescent="0.3">
      <c r="E3" s="388" t="s">
        <v>148</v>
      </c>
      <c r="F3" s="389"/>
      <c r="G3" s="389"/>
      <c r="H3" s="390"/>
      <c r="I3" s="81" t="s">
        <v>69</v>
      </c>
      <c r="J3" s="37"/>
      <c r="K3" s="242"/>
      <c r="L3" s="36"/>
      <c r="M3" s="37"/>
      <c r="N3" s="333"/>
      <c r="O3" s="36"/>
      <c r="P3" s="37"/>
      <c r="Q3" s="45"/>
      <c r="R3" s="47" t="s">
        <v>46</v>
      </c>
      <c r="S3" s="119"/>
      <c r="T3" s="31"/>
      <c r="U3" s="273"/>
      <c r="V3" s="225" t="s">
        <v>121</v>
      </c>
      <c r="W3" s="223"/>
      <c r="X3" s="225" t="s">
        <v>122</v>
      </c>
      <c r="Y3" s="224"/>
      <c r="AA3" s="49" t="s">
        <v>79</v>
      </c>
    </row>
    <row r="4" spans="1:31" ht="81.599999999999994" customHeight="1" thickBot="1" x14ac:dyDescent="0.3">
      <c r="A4" s="5" t="s">
        <v>0</v>
      </c>
      <c r="B4" s="34" t="s">
        <v>1</v>
      </c>
      <c r="C4" s="209" t="s">
        <v>115</v>
      </c>
      <c r="D4" s="94" t="s">
        <v>49</v>
      </c>
      <c r="E4" s="1" t="s">
        <v>149</v>
      </c>
      <c r="F4" s="38" t="s">
        <v>2</v>
      </c>
      <c r="G4" s="326" t="s">
        <v>136</v>
      </c>
      <c r="H4" s="118" t="s">
        <v>150</v>
      </c>
      <c r="I4" s="55" t="s">
        <v>91</v>
      </c>
      <c r="J4" s="30" t="s">
        <v>134</v>
      </c>
      <c r="K4" s="384" t="s">
        <v>154</v>
      </c>
      <c r="L4" s="300"/>
      <c r="M4" s="331" t="s">
        <v>156</v>
      </c>
      <c r="N4" s="334" t="s">
        <v>153</v>
      </c>
      <c r="O4" s="235" t="s">
        <v>47</v>
      </c>
      <c r="P4" s="272" t="s">
        <v>94</v>
      </c>
      <c r="Q4" s="52" t="s">
        <v>71</v>
      </c>
      <c r="R4" s="48" t="s">
        <v>70</v>
      </c>
      <c r="S4" s="185" t="s">
        <v>2</v>
      </c>
      <c r="T4" s="355" t="s">
        <v>93</v>
      </c>
      <c r="U4" s="362" t="s">
        <v>150</v>
      </c>
      <c r="V4" s="191" t="s">
        <v>112</v>
      </c>
      <c r="W4" s="222" t="s">
        <v>120</v>
      </c>
      <c r="X4" s="231" t="s">
        <v>81</v>
      </c>
      <c r="Y4" s="192" t="s">
        <v>113</v>
      </c>
      <c r="Z4" s="66"/>
      <c r="AA4" s="50" t="s">
        <v>75</v>
      </c>
      <c r="AB4" s="51" t="s">
        <v>74</v>
      </c>
      <c r="AC4" s="52" t="s">
        <v>73</v>
      </c>
      <c r="AE4" s="256" t="s">
        <v>123</v>
      </c>
    </row>
    <row r="5" spans="1:31" ht="11.25" customHeight="1" x14ac:dyDescent="0.25">
      <c r="A5" s="3"/>
      <c r="B5" s="3"/>
      <c r="C5" s="3"/>
      <c r="D5" s="95"/>
      <c r="E5" s="140"/>
      <c r="F5" s="141"/>
      <c r="G5" s="325" t="s">
        <v>135</v>
      </c>
      <c r="H5" s="143"/>
      <c r="I5" s="54" t="s">
        <v>139</v>
      </c>
      <c r="J5" s="39" t="s">
        <v>139</v>
      </c>
      <c r="K5" s="39" t="s">
        <v>140</v>
      </c>
      <c r="L5" s="142"/>
      <c r="M5" s="39" t="s">
        <v>142</v>
      </c>
      <c r="N5" s="335"/>
      <c r="O5" s="234" t="s">
        <v>141</v>
      </c>
      <c r="P5" s="266" t="s">
        <v>139</v>
      </c>
      <c r="Q5" s="46" t="s">
        <v>141</v>
      </c>
      <c r="R5" s="123"/>
      <c r="S5" s="186"/>
      <c r="T5" s="356" t="s">
        <v>135</v>
      </c>
      <c r="U5" s="363"/>
      <c r="V5" s="230"/>
      <c r="W5" s="350" t="s">
        <v>143</v>
      </c>
      <c r="X5" s="351"/>
      <c r="Y5" s="193" t="s">
        <v>143</v>
      </c>
      <c r="AA5" s="353"/>
      <c r="AB5" s="354"/>
      <c r="AC5" s="354"/>
    </row>
    <row r="6" spans="1:31" ht="28.5" hidden="1" x14ac:dyDescent="0.25">
      <c r="A6" s="82">
        <v>301</v>
      </c>
      <c r="B6" s="83">
        <v>3121</v>
      </c>
      <c r="C6" s="343">
        <v>62690043</v>
      </c>
      <c r="D6" s="344" t="s">
        <v>3</v>
      </c>
      <c r="E6" s="144">
        <v>6474.71</v>
      </c>
      <c r="F6" s="145">
        <v>595.37400000000002</v>
      </c>
      <c r="G6" s="345">
        <v>700</v>
      </c>
      <c r="H6" s="147">
        <v>495.44</v>
      </c>
      <c r="I6" s="274"/>
      <c r="J6" s="373"/>
      <c r="K6" s="346"/>
      <c r="L6" s="181"/>
      <c r="M6" s="181"/>
      <c r="N6" s="347"/>
      <c r="O6" s="181">
        <f>IF(OR(N6&gt;25,N6&lt;-25),N6,0)</f>
        <v>0</v>
      </c>
      <c r="P6" s="181"/>
      <c r="Q6" s="208">
        <f>O6</f>
        <v>0</v>
      </c>
      <c r="R6" s="124">
        <f>SUM(E6,I6:M6,O6)</f>
        <v>6474.71</v>
      </c>
      <c r="S6" s="187">
        <f>F6+N6</f>
        <v>595.37400000000002</v>
      </c>
      <c r="T6" s="357">
        <f>G6+P6</f>
        <v>700</v>
      </c>
      <c r="U6" s="364">
        <f>H6+Q6</f>
        <v>495.44</v>
      </c>
      <c r="V6" s="247">
        <v>5</v>
      </c>
      <c r="W6" s="348"/>
      <c r="X6" s="257">
        <v>24.259999999999998</v>
      </c>
      <c r="Y6" s="349"/>
      <c r="Z6" s="126"/>
      <c r="AA6" s="133">
        <f>SUM(I6:M6,O6)</f>
        <v>0</v>
      </c>
      <c r="AB6" s="352">
        <f>+P6</f>
        <v>0</v>
      </c>
      <c r="AC6" s="125">
        <f>Q6</f>
        <v>0</v>
      </c>
      <c r="AE6" s="228" t="str">
        <f>IF(ABS(N6)+ABS(AA6)+ABS(AB6)+ABS(AC6)+ABS(W6)+ABS(Y6)&gt;0,"A","")</f>
        <v/>
      </c>
    </row>
    <row r="7" spans="1:31" ht="28.5" x14ac:dyDescent="0.25">
      <c r="A7" s="56">
        <v>302</v>
      </c>
      <c r="B7" s="84">
        <v>3121</v>
      </c>
      <c r="C7" s="211">
        <v>62690060</v>
      </c>
      <c r="D7" s="96" t="s">
        <v>4</v>
      </c>
      <c r="E7" s="144">
        <v>8522.7800000000007</v>
      </c>
      <c r="F7" s="148">
        <v>451.26</v>
      </c>
      <c r="G7" s="146">
        <v>700</v>
      </c>
      <c r="H7" s="149">
        <v>376.19</v>
      </c>
      <c r="I7" s="274"/>
      <c r="J7" s="301"/>
      <c r="K7" s="281">
        <v>11.25</v>
      </c>
      <c r="L7" s="158"/>
      <c r="M7" s="158"/>
      <c r="N7" s="336"/>
      <c r="O7" s="181">
        <f t="shared" ref="O7:O70" si="0">IF(OR(N7&gt;25,N7&lt;-25),N7,0)</f>
        <v>0</v>
      </c>
      <c r="P7" s="181"/>
      <c r="Q7" s="208">
        <f t="shared" ref="Q7:Q69" si="1">O7</f>
        <v>0</v>
      </c>
      <c r="R7" s="124">
        <f t="shared" ref="R7:R69" si="2">SUM(E7,I7:M7,O7)</f>
        <v>8534.0300000000007</v>
      </c>
      <c r="S7" s="187">
        <f t="shared" ref="S7:S69" si="3">F7+N7</f>
        <v>451.26</v>
      </c>
      <c r="T7" s="357">
        <f t="shared" ref="T7:T69" si="4">G7+P7</f>
        <v>700</v>
      </c>
      <c r="U7" s="364">
        <f t="shared" ref="U7:U37" si="5">H7+Q7</f>
        <v>376.19</v>
      </c>
      <c r="V7" s="247">
        <v>5</v>
      </c>
      <c r="W7" s="195"/>
      <c r="X7" s="257">
        <f>1.86</f>
        <v>1.86</v>
      </c>
      <c r="Y7" s="195"/>
      <c r="Z7" s="126"/>
      <c r="AA7" s="130">
        <f t="shared" ref="AA7:AA69" si="6">SUM(I7:M7,O7)</f>
        <v>11.25</v>
      </c>
      <c r="AB7" s="131">
        <f t="shared" ref="AB7:AB69" si="7">+P7</f>
        <v>0</v>
      </c>
      <c r="AC7" s="229">
        <f t="shared" ref="AC7:AC70" si="8">Q7</f>
        <v>0</v>
      </c>
      <c r="AE7" s="228" t="str">
        <f t="shared" ref="AE7:AE70" si="9">IF(ABS(N7)+ABS(AA7)+ABS(AB7)+ABS(AC7)+ABS(W7)+ABS(Y7)&gt;0,"A","")</f>
        <v>A</v>
      </c>
    </row>
    <row r="8" spans="1:31" ht="42.75" x14ac:dyDescent="0.25">
      <c r="A8" s="56">
        <v>303</v>
      </c>
      <c r="B8" s="84">
        <v>3121</v>
      </c>
      <c r="C8" s="211">
        <v>62690221</v>
      </c>
      <c r="D8" s="97" t="s">
        <v>89</v>
      </c>
      <c r="E8" s="144">
        <v>7882.31</v>
      </c>
      <c r="F8" s="148">
        <v>1651.5129999999999</v>
      </c>
      <c r="G8" s="146">
        <v>44.2</v>
      </c>
      <c r="H8" s="149">
        <v>1446.99</v>
      </c>
      <c r="I8" s="274"/>
      <c r="J8" s="274">
        <v>5</v>
      </c>
      <c r="K8" s="281"/>
      <c r="L8" s="158"/>
      <c r="M8" s="158"/>
      <c r="N8" s="336"/>
      <c r="O8" s="181">
        <f t="shared" si="0"/>
        <v>0</v>
      </c>
      <c r="P8" s="181"/>
      <c r="Q8" s="208">
        <f t="shared" si="1"/>
        <v>0</v>
      </c>
      <c r="R8" s="124">
        <f t="shared" si="2"/>
        <v>7887.31</v>
      </c>
      <c r="S8" s="187">
        <f t="shared" si="3"/>
        <v>1651.5129999999999</v>
      </c>
      <c r="T8" s="357">
        <f t="shared" si="4"/>
        <v>44.2</v>
      </c>
      <c r="U8" s="364">
        <f t="shared" si="5"/>
        <v>1446.99</v>
      </c>
      <c r="V8" s="247">
        <v>15</v>
      </c>
      <c r="W8" s="195"/>
      <c r="X8" s="257">
        <f>178.355+3.72</f>
        <v>182.07499999999999</v>
      </c>
      <c r="Y8" s="195">
        <v>3.72</v>
      </c>
      <c r="Z8" s="126"/>
      <c r="AA8" s="130">
        <f t="shared" si="6"/>
        <v>5</v>
      </c>
      <c r="AB8" s="131">
        <f t="shared" si="7"/>
        <v>0</v>
      </c>
      <c r="AC8" s="229">
        <f t="shared" si="8"/>
        <v>0</v>
      </c>
      <c r="AE8" s="228" t="str">
        <f t="shared" si="9"/>
        <v>A</v>
      </c>
    </row>
    <row r="9" spans="1:31" ht="51.75" customHeight="1" x14ac:dyDescent="0.25">
      <c r="A9" s="56">
        <v>312</v>
      </c>
      <c r="B9" s="84">
        <v>3122</v>
      </c>
      <c r="C9" s="211">
        <v>62690272</v>
      </c>
      <c r="D9" s="96" t="s">
        <v>85</v>
      </c>
      <c r="E9" s="144">
        <v>7835.2699999999995</v>
      </c>
      <c r="F9" s="148">
        <v>1673.413</v>
      </c>
      <c r="G9" s="146">
        <v>0</v>
      </c>
      <c r="H9" s="149">
        <v>1348.8999999999999</v>
      </c>
      <c r="I9" s="274"/>
      <c r="J9" s="281"/>
      <c r="K9" s="281">
        <f>3.75+3.75</f>
        <v>7.5</v>
      </c>
      <c r="L9" s="158"/>
      <c r="M9" s="158"/>
      <c r="N9" s="336"/>
      <c r="O9" s="181">
        <f t="shared" si="0"/>
        <v>0</v>
      </c>
      <c r="P9" s="158"/>
      <c r="Q9" s="208">
        <f t="shared" si="1"/>
        <v>0</v>
      </c>
      <c r="R9" s="124">
        <f t="shared" si="2"/>
        <v>7842.7699999999995</v>
      </c>
      <c r="S9" s="187">
        <f t="shared" si="3"/>
        <v>1673.413</v>
      </c>
      <c r="T9" s="357">
        <f t="shared" si="4"/>
        <v>0</v>
      </c>
      <c r="U9" s="364">
        <f t="shared" si="5"/>
        <v>1348.8999999999999</v>
      </c>
      <c r="V9" s="247">
        <v>10</v>
      </c>
      <c r="W9" s="195"/>
      <c r="X9" s="257">
        <v>490</v>
      </c>
      <c r="Y9" s="194"/>
      <c r="Z9" s="126"/>
      <c r="AA9" s="130">
        <f t="shared" si="6"/>
        <v>7.5</v>
      </c>
      <c r="AB9" s="131">
        <f t="shared" si="7"/>
        <v>0</v>
      </c>
      <c r="AC9" s="229">
        <f t="shared" si="8"/>
        <v>0</v>
      </c>
      <c r="AE9" s="228" t="str">
        <f t="shared" si="9"/>
        <v>A</v>
      </c>
    </row>
    <row r="10" spans="1:31" ht="28.5" hidden="1" x14ac:dyDescent="0.25">
      <c r="A10" s="56">
        <v>307</v>
      </c>
      <c r="B10" s="84">
        <v>3122</v>
      </c>
      <c r="C10" s="211">
        <v>62690281</v>
      </c>
      <c r="D10" s="96" t="s">
        <v>5</v>
      </c>
      <c r="E10" s="144">
        <v>7892.91</v>
      </c>
      <c r="F10" s="148">
        <v>1074.335</v>
      </c>
      <c r="G10" s="146">
        <v>422</v>
      </c>
      <c r="H10" s="149">
        <v>878.05000000000007</v>
      </c>
      <c r="I10" s="274"/>
      <c r="J10" s="302"/>
      <c r="K10" s="281"/>
      <c r="L10" s="158"/>
      <c r="M10" s="158"/>
      <c r="N10" s="336"/>
      <c r="O10" s="181">
        <f t="shared" si="0"/>
        <v>0</v>
      </c>
      <c r="P10" s="158"/>
      <c r="Q10" s="208">
        <f t="shared" si="1"/>
        <v>0</v>
      </c>
      <c r="R10" s="124">
        <f t="shared" si="2"/>
        <v>7892.91</v>
      </c>
      <c r="S10" s="187">
        <f t="shared" si="3"/>
        <v>1074.335</v>
      </c>
      <c r="T10" s="357">
        <f t="shared" si="4"/>
        <v>422</v>
      </c>
      <c r="U10" s="364">
        <f t="shared" si="5"/>
        <v>878.05000000000007</v>
      </c>
      <c r="V10" s="247">
        <v>6</v>
      </c>
      <c r="W10" s="195"/>
      <c r="X10" s="257">
        <v>0</v>
      </c>
      <c r="Y10" s="194"/>
      <c r="Z10" s="126"/>
      <c r="AA10" s="130">
        <f t="shared" si="6"/>
        <v>0</v>
      </c>
      <c r="AB10" s="131">
        <f t="shared" si="7"/>
        <v>0</v>
      </c>
      <c r="AC10" s="229">
        <f t="shared" si="8"/>
        <v>0</v>
      </c>
      <c r="AE10" s="228" t="str">
        <f t="shared" si="9"/>
        <v/>
      </c>
    </row>
    <row r="11" spans="1:31" ht="42.75" hidden="1" x14ac:dyDescent="0.25">
      <c r="A11" s="56">
        <v>308</v>
      </c>
      <c r="B11" s="84">
        <v>3127</v>
      </c>
      <c r="C11" s="211">
        <v>15062848</v>
      </c>
      <c r="D11" s="96" t="s">
        <v>6</v>
      </c>
      <c r="E11" s="150">
        <v>26188.75</v>
      </c>
      <c r="F11" s="151">
        <v>2611.6530000000002</v>
      </c>
      <c r="G11" s="152">
        <v>3390</v>
      </c>
      <c r="H11" s="153">
        <v>2193.59</v>
      </c>
      <c r="I11" s="274"/>
      <c r="J11" s="302"/>
      <c r="K11" s="281"/>
      <c r="L11" s="158"/>
      <c r="M11" s="158"/>
      <c r="N11" s="336"/>
      <c r="O11" s="181">
        <f t="shared" si="0"/>
        <v>0</v>
      </c>
      <c r="P11" s="158"/>
      <c r="Q11" s="208">
        <f t="shared" si="1"/>
        <v>0</v>
      </c>
      <c r="R11" s="124">
        <f t="shared" si="2"/>
        <v>26188.75</v>
      </c>
      <c r="S11" s="187">
        <f t="shared" si="3"/>
        <v>2611.6530000000002</v>
      </c>
      <c r="T11" s="357">
        <f t="shared" si="4"/>
        <v>3390</v>
      </c>
      <c r="U11" s="364">
        <f t="shared" si="5"/>
        <v>2193.59</v>
      </c>
      <c r="V11" s="247">
        <v>6</v>
      </c>
      <c r="W11" s="195"/>
      <c r="X11" s="257">
        <v>4075.8999999999996</v>
      </c>
      <c r="Y11" s="195"/>
      <c r="Z11" s="132"/>
      <c r="AA11" s="130">
        <f t="shared" si="6"/>
        <v>0</v>
      </c>
      <c r="AB11" s="131">
        <f t="shared" si="7"/>
        <v>0</v>
      </c>
      <c r="AC11" s="229">
        <f t="shared" si="8"/>
        <v>0</v>
      </c>
      <c r="AE11" s="228" t="str">
        <f t="shared" si="9"/>
        <v/>
      </c>
    </row>
    <row r="12" spans="1:31" ht="28.5" x14ac:dyDescent="0.25">
      <c r="A12" s="56">
        <v>309</v>
      </c>
      <c r="B12" s="84">
        <v>3127</v>
      </c>
      <c r="C12" s="211">
        <v>175790</v>
      </c>
      <c r="D12" s="96" t="s">
        <v>7</v>
      </c>
      <c r="E12" s="150">
        <v>17415.899999999998</v>
      </c>
      <c r="F12" s="151">
        <v>3767.3079999999995</v>
      </c>
      <c r="G12" s="152">
        <v>2203</v>
      </c>
      <c r="H12" s="153">
        <v>3130.52</v>
      </c>
      <c r="I12" s="274"/>
      <c r="J12" s="302"/>
      <c r="K12" s="281"/>
      <c r="L12" s="158"/>
      <c r="M12" s="158"/>
      <c r="N12" s="336">
        <v>16.88</v>
      </c>
      <c r="O12" s="181">
        <f t="shared" si="0"/>
        <v>0</v>
      </c>
      <c r="P12" s="158"/>
      <c r="Q12" s="208">
        <f t="shared" si="1"/>
        <v>0</v>
      </c>
      <c r="R12" s="124">
        <f t="shared" si="2"/>
        <v>17415.899999999998</v>
      </c>
      <c r="S12" s="187">
        <f t="shared" si="3"/>
        <v>3784.1879999999996</v>
      </c>
      <c r="T12" s="357">
        <f t="shared" si="4"/>
        <v>2203</v>
      </c>
      <c r="U12" s="364">
        <f t="shared" si="5"/>
        <v>3130.52</v>
      </c>
      <c r="V12" s="247">
        <v>6</v>
      </c>
      <c r="W12" s="195"/>
      <c r="X12" s="257">
        <v>2571.8999999999996</v>
      </c>
      <c r="Y12" s="195"/>
      <c r="Z12" s="132"/>
      <c r="AA12" s="130">
        <f t="shared" si="6"/>
        <v>0</v>
      </c>
      <c r="AB12" s="131">
        <f t="shared" si="7"/>
        <v>0</v>
      </c>
      <c r="AC12" s="229">
        <f t="shared" si="8"/>
        <v>0</v>
      </c>
      <c r="AE12" s="228" t="str">
        <f t="shared" si="9"/>
        <v>A</v>
      </c>
    </row>
    <row r="13" spans="1:31" ht="42.75" hidden="1" x14ac:dyDescent="0.25">
      <c r="A13" s="56">
        <v>317</v>
      </c>
      <c r="B13" s="84">
        <v>3127</v>
      </c>
      <c r="C13" s="211">
        <v>145238</v>
      </c>
      <c r="D13" s="96" t="s">
        <v>8</v>
      </c>
      <c r="E13" s="150">
        <v>10084.949999999999</v>
      </c>
      <c r="F13" s="151">
        <v>1480.68</v>
      </c>
      <c r="G13" s="152">
        <v>4070</v>
      </c>
      <c r="H13" s="153">
        <v>1208.03</v>
      </c>
      <c r="I13" s="274"/>
      <c r="J13" s="302"/>
      <c r="K13" s="281"/>
      <c r="L13" s="158"/>
      <c r="M13" s="158"/>
      <c r="N13" s="336"/>
      <c r="O13" s="181">
        <f t="shared" si="0"/>
        <v>0</v>
      </c>
      <c r="P13" s="158"/>
      <c r="Q13" s="208">
        <f t="shared" si="1"/>
        <v>0</v>
      </c>
      <c r="R13" s="124">
        <f t="shared" si="2"/>
        <v>10084.949999999999</v>
      </c>
      <c r="S13" s="187">
        <f t="shared" si="3"/>
        <v>1480.68</v>
      </c>
      <c r="T13" s="357">
        <f t="shared" si="4"/>
        <v>4070</v>
      </c>
      <c r="U13" s="364">
        <f t="shared" si="5"/>
        <v>1208.03</v>
      </c>
      <c r="V13" s="247">
        <v>6</v>
      </c>
      <c r="W13" s="195"/>
      <c r="X13" s="257">
        <v>30.5</v>
      </c>
      <c r="Y13" s="195"/>
      <c r="Z13" s="132"/>
      <c r="AA13" s="130">
        <f t="shared" si="6"/>
        <v>0</v>
      </c>
      <c r="AB13" s="131">
        <f t="shared" si="7"/>
        <v>0</v>
      </c>
      <c r="AC13" s="229">
        <f t="shared" si="8"/>
        <v>0</v>
      </c>
      <c r="AE13" s="228" t="str">
        <f t="shared" si="9"/>
        <v/>
      </c>
    </row>
    <row r="14" spans="1:31" ht="28.5" hidden="1" x14ac:dyDescent="0.25">
      <c r="A14" s="56">
        <v>305</v>
      </c>
      <c r="B14" s="84">
        <v>3122</v>
      </c>
      <c r="C14" s="211">
        <v>62690035</v>
      </c>
      <c r="D14" s="96" t="s">
        <v>64</v>
      </c>
      <c r="E14" s="150">
        <v>7897.3200000000015</v>
      </c>
      <c r="F14" s="151">
        <v>374.35300000000001</v>
      </c>
      <c r="G14" s="152">
        <v>1513</v>
      </c>
      <c r="H14" s="153">
        <v>301.03000000000003</v>
      </c>
      <c r="I14" s="274"/>
      <c r="J14" s="302"/>
      <c r="K14" s="281"/>
      <c r="L14" s="158"/>
      <c r="M14" s="158"/>
      <c r="N14" s="336"/>
      <c r="O14" s="181">
        <f t="shared" si="0"/>
        <v>0</v>
      </c>
      <c r="P14" s="158"/>
      <c r="Q14" s="208">
        <f t="shared" si="1"/>
        <v>0</v>
      </c>
      <c r="R14" s="124">
        <f t="shared" si="2"/>
        <v>7897.3200000000015</v>
      </c>
      <c r="S14" s="187">
        <f t="shared" si="3"/>
        <v>374.35300000000001</v>
      </c>
      <c r="T14" s="357">
        <f t="shared" si="4"/>
        <v>1513</v>
      </c>
      <c r="U14" s="364">
        <f t="shared" si="5"/>
        <v>301.03000000000003</v>
      </c>
      <c r="V14" s="247">
        <v>6</v>
      </c>
      <c r="W14" s="195"/>
      <c r="X14" s="257">
        <v>593.25</v>
      </c>
      <c r="Y14" s="195"/>
      <c r="Z14" s="132"/>
      <c r="AA14" s="130">
        <f t="shared" si="6"/>
        <v>0</v>
      </c>
      <c r="AB14" s="131">
        <f t="shared" si="7"/>
        <v>0</v>
      </c>
      <c r="AC14" s="229">
        <f t="shared" si="8"/>
        <v>0</v>
      </c>
      <c r="AE14" s="228" t="str">
        <f t="shared" si="9"/>
        <v/>
      </c>
    </row>
    <row r="15" spans="1:31" ht="42.75" hidden="1" x14ac:dyDescent="0.25">
      <c r="A15" s="56">
        <v>314</v>
      </c>
      <c r="B15" s="84">
        <v>3122</v>
      </c>
      <c r="C15" s="211">
        <v>581101</v>
      </c>
      <c r="D15" s="96" t="s">
        <v>9</v>
      </c>
      <c r="E15" s="150">
        <v>11286.750000000002</v>
      </c>
      <c r="F15" s="151">
        <v>1172.0059999999999</v>
      </c>
      <c r="G15" s="152">
        <v>603.20000000000005</v>
      </c>
      <c r="H15" s="153">
        <v>954.0200000000001</v>
      </c>
      <c r="I15" s="274"/>
      <c r="J15" s="302"/>
      <c r="K15" s="281"/>
      <c r="L15" s="158"/>
      <c r="M15" s="158"/>
      <c r="N15" s="336"/>
      <c r="O15" s="181">
        <f t="shared" si="0"/>
        <v>0</v>
      </c>
      <c r="P15" s="158"/>
      <c r="Q15" s="208">
        <f t="shared" si="1"/>
        <v>0</v>
      </c>
      <c r="R15" s="124">
        <f t="shared" si="2"/>
        <v>11286.750000000002</v>
      </c>
      <c r="S15" s="187">
        <f t="shared" si="3"/>
        <v>1172.0059999999999</v>
      </c>
      <c r="T15" s="357">
        <f t="shared" si="4"/>
        <v>603.20000000000005</v>
      </c>
      <c r="U15" s="364">
        <f t="shared" si="5"/>
        <v>954.0200000000001</v>
      </c>
      <c r="V15" s="247">
        <v>6</v>
      </c>
      <c r="W15" s="195"/>
      <c r="X15" s="257">
        <v>37.799999999999997</v>
      </c>
      <c r="Y15" s="195"/>
      <c r="Z15" s="132"/>
      <c r="AA15" s="130">
        <f t="shared" si="6"/>
        <v>0</v>
      </c>
      <c r="AB15" s="131">
        <f t="shared" si="7"/>
        <v>0</v>
      </c>
      <c r="AC15" s="229">
        <f t="shared" si="8"/>
        <v>0</v>
      </c>
      <c r="AE15" s="228" t="str">
        <f t="shared" si="9"/>
        <v/>
      </c>
    </row>
    <row r="16" spans="1:31" ht="28.5" hidden="1" x14ac:dyDescent="0.25">
      <c r="A16" s="56">
        <v>445</v>
      </c>
      <c r="B16" s="84">
        <v>3127</v>
      </c>
      <c r="C16" s="211">
        <v>87751</v>
      </c>
      <c r="D16" s="96" t="s">
        <v>10</v>
      </c>
      <c r="E16" s="150">
        <v>16907.23</v>
      </c>
      <c r="F16" s="151">
        <v>1904.0029999999999</v>
      </c>
      <c r="G16" s="152">
        <v>2484</v>
      </c>
      <c r="H16" s="153">
        <v>1610.48</v>
      </c>
      <c r="I16" s="274"/>
      <c r="J16" s="302"/>
      <c r="K16" s="281"/>
      <c r="L16" s="158"/>
      <c r="M16" s="158"/>
      <c r="N16" s="336"/>
      <c r="O16" s="181">
        <f t="shared" si="0"/>
        <v>0</v>
      </c>
      <c r="P16" s="158"/>
      <c r="Q16" s="208">
        <f t="shared" si="1"/>
        <v>0</v>
      </c>
      <c r="R16" s="124">
        <f t="shared" si="2"/>
        <v>16907.23</v>
      </c>
      <c r="S16" s="187">
        <f t="shared" si="3"/>
        <v>1904.0029999999999</v>
      </c>
      <c r="T16" s="357">
        <f t="shared" si="4"/>
        <v>2484</v>
      </c>
      <c r="U16" s="364">
        <f t="shared" si="5"/>
        <v>1610.48</v>
      </c>
      <c r="V16" s="247">
        <v>6</v>
      </c>
      <c r="W16" s="195"/>
      <c r="X16" s="257">
        <v>2806</v>
      </c>
      <c r="Y16" s="195"/>
      <c r="Z16" s="132"/>
      <c r="AA16" s="130">
        <f t="shared" si="6"/>
        <v>0</v>
      </c>
      <c r="AB16" s="131">
        <f t="shared" si="7"/>
        <v>0</v>
      </c>
      <c r="AC16" s="229">
        <f t="shared" si="8"/>
        <v>0</v>
      </c>
      <c r="AE16" s="228" t="str">
        <f t="shared" si="9"/>
        <v/>
      </c>
    </row>
    <row r="17" spans="1:31" ht="28.5" x14ac:dyDescent="0.25">
      <c r="A17" s="56">
        <v>318</v>
      </c>
      <c r="B17" s="84">
        <v>3127</v>
      </c>
      <c r="C17" s="211">
        <v>527939</v>
      </c>
      <c r="D17" s="97" t="s">
        <v>11</v>
      </c>
      <c r="E17" s="150">
        <v>16015.67</v>
      </c>
      <c r="F17" s="151">
        <v>1201.49</v>
      </c>
      <c r="G17" s="152">
        <v>359.97800000000001</v>
      </c>
      <c r="H17" s="153">
        <v>981.38</v>
      </c>
      <c r="I17" s="274"/>
      <c r="J17" s="302"/>
      <c r="K17" s="281"/>
      <c r="L17" s="158"/>
      <c r="M17" s="158"/>
      <c r="N17" s="336">
        <v>7.29</v>
      </c>
      <c r="O17" s="181">
        <f t="shared" si="0"/>
        <v>0</v>
      </c>
      <c r="P17" s="158"/>
      <c r="Q17" s="275">
        <f t="shared" si="1"/>
        <v>0</v>
      </c>
      <c r="R17" s="124">
        <f t="shared" si="2"/>
        <v>16015.67</v>
      </c>
      <c r="S17" s="187">
        <f t="shared" si="3"/>
        <v>1208.78</v>
      </c>
      <c r="T17" s="357">
        <f t="shared" si="4"/>
        <v>359.97800000000001</v>
      </c>
      <c r="U17" s="364">
        <f t="shared" si="5"/>
        <v>981.38</v>
      </c>
      <c r="V17" s="247">
        <v>6</v>
      </c>
      <c r="W17" s="195"/>
      <c r="X17" s="257">
        <v>0</v>
      </c>
      <c r="Y17" s="195"/>
      <c r="Z17" s="132"/>
      <c r="AA17" s="130">
        <f t="shared" si="6"/>
        <v>0</v>
      </c>
      <c r="AB17" s="131">
        <f t="shared" si="7"/>
        <v>0</v>
      </c>
      <c r="AC17" s="229">
        <f t="shared" si="8"/>
        <v>0</v>
      </c>
      <c r="AE17" s="228" t="str">
        <f t="shared" si="9"/>
        <v>A</v>
      </c>
    </row>
    <row r="18" spans="1:31" ht="28.5" hidden="1" x14ac:dyDescent="0.25">
      <c r="A18" s="56">
        <v>319</v>
      </c>
      <c r="B18" s="84">
        <v>3124</v>
      </c>
      <c r="C18" s="211">
        <v>62690400</v>
      </c>
      <c r="D18" s="96" t="s">
        <v>80</v>
      </c>
      <c r="E18" s="150">
        <v>9894.1399999999976</v>
      </c>
      <c r="F18" s="151">
        <v>2031.4899999999998</v>
      </c>
      <c r="G18" s="152">
        <v>0</v>
      </c>
      <c r="H18" s="153">
        <v>1646.85</v>
      </c>
      <c r="I18" s="274"/>
      <c r="J18" s="302"/>
      <c r="K18" s="281"/>
      <c r="L18" s="158"/>
      <c r="M18" s="158"/>
      <c r="N18" s="336"/>
      <c r="O18" s="181">
        <f t="shared" si="0"/>
        <v>0</v>
      </c>
      <c r="P18" s="158"/>
      <c r="Q18" s="208">
        <f t="shared" si="1"/>
        <v>0</v>
      </c>
      <c r="R18" s="124">
        <f t="shared" si="2"/>
        <v>9894.1399999999976</v>
      </c>
      <c r="S18" s="187">
        <f t="shared" si="3"/>
        <v>2031.4899999999998</v>
      </c>
      <c r="T18" s="357">
        <f t="shared" si="4"/>
        <v>0</v>
      </c>
      <c r="U18" s="364">
        <f t="shared" si="5"/>
        <v>1646.85</v>
      </c>
      <c r="V18" s="247">
        <v>6</v>
      </c>
      <c r="W18" s="195"/>
      <c r="X18" s="257">
        <v>348.3</v>
      </c>
      <c r="Y18" s="195"/>
      <c r="Z18" s="132"/>
      <c r="AA18" s="130">
        <f t="shared" si="6"/>
        <v>0</v>
      </c>
      <c r="AB18" s="131">
        <f t="shared" si="7"/>
        <v>0</v>
      </c>
      <c r="AC18" s="229">
        <f t="shared" si="8"/>
        <v>0</v>
      </c>
      <c r="AE18" s="228" t="str">
        <f t="shared" si="9"/>
        <v/>
      </c>
    </row>
    <row r="19" spans="1:31" ht="42.75" hidden="1" x14ac:dyDescent="0.25">
      <c r="A19" s="56">
        <v>320</v>
      </c>
      <c r="B19" s="84">
        <v>3114</v>
      </c>
      <c r="C19" s="211">
        <v>62693514</v>
      </c>
      <c r="D19" s="96" t="s">
        <v>12</v>
      </c>
      <c r="E19" s="150">
        <v>7546.4400000000005</v>
      </c>
      <c r="F19" s="151">
        <v>908.34500000000003</v>
      </c>
      <c r="G19" s="152">
        <v>65</v>
      </c>
      <c r="H19" s="153">
        <v>746.91000000000008</v>
      </c>
      <c r="I19" s="274"/>
      <c r="J19" s="302"/>
      <c r="K19" s="281"/>
      <c r="L19" s="158"/>
      <c r="M19" s="158"/>
      <c r="N19" s="336"/>
      <c r="O19" s="181">
        <f t="shared" si="0"/>
        <v>0</v>
      </c>
      <c r="P19" s="158"/>
      <c r="Q19" s="208">
        <f t="shared" si="1"/>
        <v>0</v>
      </c>
      <c r="R19" s="124">
        <f t="shared" si="2"/>
        <v>7546.4400000000005</v>
      </c>
      <c r="S19" s="187">
        <f t="shared" si="3"/>
        <v>908.34500000000003</v>
      </c>
      <c r="T19" s="357">
        <f t="shared" si="4"/>
        <v>65</v>
      </c>
      <c r="U19" s="364">
        <f t="shared" si="5"/>
        <v>746.91000000000008</v>
      </c>
      <c r="V19" s="247">
        <v>3</v>
      </c>
      <c r="W19" s="195"/>
      <c r="X19" s="257">
        <v>0</v>
      </c>
      <c r="Y19" s="195"/>
      <c r="Z19" s="132"/>
      <c r="AA19" s="130">
        <f t="shared" si="6"/>
        <v>0</v>
      </c>
      <c r="AB19" s="131">
        <f t="shared" si="7"/>
        <v>0</v>
      </c>
      <c r="AC19" s="229">
        <f t="shared" si="8"/>
        <v>0</v>
      </c>
      <c r="AE19" s="228" t="str">
        <f t="shared" si="9"/>
        <v/>
      </c>
    </row>
    <row r="20" spans="1:31" ht="42.75" x14ac:dyDescent="0.25">
      <c r="A20" s="56">
        <v>321</v>
      </c>
      <c r="B20" s="84">
        <v>3114</v>
      </c>
      <c r="C20" s="211">
        <v>62690361</v>
      </c>
      <c r="D20" s="96" t="s">
        <v>87</v>
      </c>
      <c r="E20" s="150">
        <v>13297.57</v>
      </c>
      <c r="F20" s="151">
        <v>1429.626</v>
      </c>
      <c r="G20" s="152">
        <v>300</v>
      </c>
      <c r="H20" s="153">
        <v>1149.6600000000001</v>
      </c>
      <c r="I20" s="274">
        <v>-750</v>
      </c>
      <c r="J20" s="302"/>
      <c r="K20" s="281"/>
      <c r="L20" s="158"/>
      <c r="M20" s="158"/>
      <c r="N20" s="336">
        <v>177.72</v>
      </c>
      <c r="O20" s="391">
        <v>0</v>
      </c>
      <c r="P20" s="158">
        <v>750</v>
      </c>
      <c r="Q20" s="208">
        <f t="shared" si="1"/>
        <v>0</v>
      </c>
      <c r="R20" s="124">
        <f t="shared" si="2"/>
        <v>12547.57</v>
      </c>
      <c r="S20" s="187">
        <f t="shared" si="3"/>
        <v>1607.346</v>
      </c>
      <c r="T20" s="357">
        <f t="shared" si="4"/>
        <v>1050</v>
      </c>
      <c r="U20" s="364">
        <f t="shared" si="5"/>
        <v>1149.6600000000001</v>
      </c>
      <c r="V20" s="247">
        <v>6</v>
      </c>
      <c r="W20" s="195"/>
      <c r="X20" s="257">
        <v>78.5</v>
      </c>
      <c r="Y20" s="195"/>
      <c r="Z20" s="132"/>
      <c r="AA20" s="130">
        <f t="shared" si="6"/>
        <v>-750</v>
      </c>
      <c r="AB20" s="131">
        <f t="shared" si="7"/>
        <v>750</v>
      </c>
      <c r="AC20" s="229">
        <f t="shared" si="8"/>
        <v>0</v>
      </c>
      <c r="AE20" s="228" t="str">
        <f t="shared" si="9"/>
        <v>A</v>
      </c>
    </row>
    <row r="21" spans="1:31" ht="42.75" hidden="1" x14ac:dyDescent="0.25">
      <c r="A21" s="56">
        <v>327</v>
      </c>
      <c r="B21" s="84">
        <v>3114</v>
      </c>
      <c r="C21" s="211">
        <v>70837554</v>
      </c>
      <c r="D21" s="96" t="s">
        <v>13</v>
      </c>
      <c r="E21" s="150">
        <v>585.01</v>
      </c>
      <c r="F21" s="151">
        <v>0.372</v>
      </c>
      <c r="G21" s="152">
        <v>0</v>
      </c>
      <c r="H21" s="153">
        <v>0.3</v>
      </c>
      <c r="I21" s="274"/>
      <c r="J21" s="302"/>
      <c r="K21" s="281"/>
      <c r="L21" s="158"/>
      <c r="M21" s="158"/>
      <c r="N21" s="336"/>
      <c r="O21" s="181">
        <f t="shared" si="0"/>
        <v>0</v>
      </c>
      <c r="P21" s="181"/>
      <c r="Q21" s="208">
        <f t="shared" si="1"/>
        <v>0</v>
      </c>
      <c r="R21" s="124">
        <f t="shared" si="2"/>
        <v>585.01</v>
      </c>
      <c r="S21" s="187">
        <f t="shared" si="3"/>
        <v>0.372</v>
      </c>
      <c r="T21" s="357">
        <f t="shared" si="4"/>
        <v>0</v>
      </c>
      <c r="U21" s="364">
        <f t="shared" si="5"/>
        <v>0.3</v>
      </c>
      <c r="V21" s="247">
        <v>5</v>
      </c>
      <c r="W21" s="195"/>
      <c r="X21" s="257">
        <v>21</v>
      </c>
      <c r="Y21" s="195"/>
      <c r="Z21" s="132"/>
      <c r="AA21" s="130">
        <f t="shared" si="6"/>
        <v>0</v>
      </c>
      <c r="AB21" s="131">
        <f t="shared" si="7"/>
        <v>0</v>
      </c>
      <c r="AC21" s="229">
        <f t="shared" si="8"/>
        <v>0</v>
      </c>
      <c r="AE21" s="228" t="str">
        <f t="shared" si="9"/>
        <v/>
      </c>
    </row>
    <row r="22" spans="1:31" ht="28.5" hidden="1" x14ac:dyDescent="0.25">
      <c r="A22" s="56">
        <v>325</v>
      </c>
      <c r="B22" s="84">
        <v>3114</v>
      </c>
      <c r="C22" s="211">
        <v>70837538</v>
      </c>
      <c r="D22" s="96" t="s">
        <v>14</v>
      </c>
      <c r="E22" s="150">
        <v>1578.9600000000003</v>
      </c>
      <c r="F22" s="151">
        <v>17.771999999999998</v>
      </c>
      <c r="G22" s="152">
        <v>0</v>
      </c>
      <c r="H22" s="153">
        <v>14.29</v>
      </c>
      <c r="I22" s="274"/>
      <c r="J22" s="302"/>
      <c r="K22" s="281"/>
      <c r="L22" s="158"/>
      <c r="M22" s="158"/>
      <c r="N22" s="336"/>
      <c r="O22" s="181">
        <f t="shared" si="0"/>
        <v>0</v>
      </c>
      <c r="P22" s="181"/>
      <c r="Q22" s="208">
        <f t="shared" si="1"/>
        <v>0</v>
      </c>
      <c r="R22" s="124">
        <f t="shared" si="2"/>
        <v>1578.9600000000003</v>
      </c>
      <c r="S22" s="187">
        <f t="shared" si="3"/>
        <v>17.771999999999998</v>
      </c>
      <c r="T22" s="357">
        <f t="shared" si="4"/>
        <v>0</v>
      </c>
      <c r="U22" s="364">
        <f t="shared" si="5"/>
        <v>14.29</v>
      </c>
      <c r="V22" s="247">
        <v>1.5</v>
      </c>
      <c r="W22" s="195"/>
      <c r="X22" s="257">
        <v>0</v>
      </c>
      <c r="Y22" s="195"/>
      <c r="Z22" s="132"/>
      <c r="AA22" s="130">
        <f t="shared" si="6"/>
        <v>0</v>
      </c>
      <c r="AB22" s="131">
        <f t="shared" si="7"/>
        <v>0</v>
      </c>
      <c r="AC22" s="229">
        <f t="shared" si="8"/>
        <v>0</v>
      </c>
      <c r="AE22" s="228" t="str">
        <f t="shared" si="9"/>
        <v/>
      </c>
    </row>
    <row r="23" spans="1:31" ht="38.25" hidden="1" customHeight="1" x14ac:dyDescent="0.25">
      <c r="A23" s="56">
        <v>455</v>
      </c>
      <c r="B23" s="84">
        <v>3146</v>
      </c>
      <c r="C23" s="211">
        <v>72049103</v>
      </c>
      <c r="D23" s="96" t="s">
        <v>84</v>
      </c>
      <c r="E23" s="150">
        <v>7641.0299999999988</v>
      </c>
      <c r="F23" s="151">
        <v>759.93499999999995</v>
      </c>
      <c r="G23" s="152">
        <v>800</v>
      </c>
      <c r="H23" s="153">
        <v>614.19999999999993</v>
      </c>
      <c r="I23" s="274"/>
      <c r="J23" s="302"/>
      <c r="K23" s="281"/>
      <c r="L23" s="158"/>
      <c r="M23" s="158"/>
      <c r="N23" s="336"/>
      <c r="O23" s="181">
        <f t="shared" si="0"/>
        <v>0</v>
      </c>
      <c r="P23" s="181"/>
      <c r="Q23" s="208">
        <f t="shared" si="1"/>
        <v>0</v>
      </c>
      <c r="R23" s="124">
        <f t="shared" si="2"/>
        <v>7641.0299999999988</v>
      </c>
      <c r="S23" s="187">
        <f t="shared" si="3"/>
        <v>759.93499999999995</v>
      </c>
      <c r="T23" s="357">
        <f t="shared" si="4"/>
        <v>800</v>
      </c>
      <c r="U23" s="364">
        <f t="shared" si="5"/>
        <v>614.19999999999993</v>
      </c>
      <c r="V23" s="247">
        <v>6</v>
      </c>
      <c r="W23" s="195"/>
      <c r="X23" s="257">
        <v>264.3</v>
      </c>
      <c r="Y23" s="195"/>
      <c r="Z23" s="132"/>
      <c r="AA23" s="130">
        <f t="shared" si="6"/>
        <v>0</v>
      </c>
      <c r="AB23" s="131">
        <f t="shared" si="7"/>
        <v>0</v>
      </c>
      <c r="AC23" s="229">
        <f t="shared" si="8"/>
        <v>0</v>
      </c>
      <c r="AE23" s="228" t="str">
        <f t="shared" si="9"/>
        <v/>
      </c>
    </row>
    <row r="24" spans="1:31" ht="25.5" hidden="1" customHeight="1" x14ac:dyDescent="0.25">
      <c r="A24" s="56">
        <v>322</v>
      </c>
      <c r="B24" s="84">
        <v>3133</v>
      </c>
      <c r="C24" s="211">
        <v>62690540</v>
      </c>
      <c r="D24" s="98" t="s">
        <v>15</v>
      </c>
      <c r="E24" s="150">
        <v>4942.6899999999996</v>
      </c>
      <c r="F24" s="151">
        <v>312.99799999999999</v>
      </c>
      <c r="G24" s="152">
        <v>0</v>
      </c>
      <c r="H24" s="153">
        <v>264.27999999999997</v>
      </c>
      <c r="I24" s="274"/>
      <c r="J24" s="302"/>
      <c r="K24" s="281"/>
      <c r="L24" s="158"/>
      <c r="M24" s="158"/>
      <c r="N24" s="336"/>
      <c r="O24" s="181">
        <f t="shared" si="0"/>
        <v>0</v>
      </c>
      <c r="P24" s="181"/>
      <c r="Q24" s="208">
        <f t="shared" si="1"/>
        <v>0</v>
      </c>
      <c r="R24" s="124">
        <f t="shared" si="2"/>
        <v>4942.6899999999996</v>
      </c>
      <c r="S24" s="187">
        <f t="shared" si="3"/>
        <v>312.99799999999999</v>
      </c>
      <c r="T24" s="357">
        <f t="shared" si="4"/>
        <v>0</v>
      </c>
      <c r="U24" s="364">
        <f t="shared" si="5"/>
        <v>264.27999999999997</v>
      </c>
      <c r="V24" s="247">
        <v>3</v>
      </c>
      <c r="W24" s="195"/>
      <c r="X24" s="257">
        <v>0</v>
      </c>
      <c r="Y24" s="195"/>
      <c r="Z24" s="132"/>
      <c r="AA24" s="130">
        <f t="shared" si="6"/>
        <v>0</v>
      </c>
      <c r="AB24" s="131">
        <f t="shared" si="7"/>
        <v>0</v>
      </c>
      <c r="AC24" s="229">
        <f t="shared" si="8"/>
        <v>0</v>
      </c>
      <c r="AE24" s="228" t="str">
        <f t="shared" si="9"/>
        <v/>
      </c>
    </row>
    <row r="25" spans="1:31" ht="28.5" hidden="1" x14ac:dyDescent="0.25">
      <c r="A25" s="56">
        <v>332</v>
      </c>
      <c r="B25" s="84">
        <v>3147</v>
      </c>
      <c r="C25" s="211">
        <v>528315</v>
      </c>
      <c r="D25" s="99" t="s">
        <v>16</v>
      </c>
      <c r="E25" s="150">
        <v>7241.3999999999987</v>
      </c>
      <c r="F25" s="151">
        <v>1490.6010000000001</v>
      </c>
      <c r="G25" s="152">
        <v>300</v>
      </c>
      <c r="H25" s="153">
        <v>1201.8100000000002</v>
      </c>
      <c r="I25" s="274"/>
      <c r="J25" s="302"/>
      <c r="K25" s="281"/>
      <c r="L25" s="158"/>
      <c r="M25" s="158"/>
      <c r="N25" s="336"/>
      <c r="O25" s="181">
        <f t="shared" si="0"/>
        <v>0</v>
      </c>
      <c r="P25" s="181"/>
      <c r="Q25" s="208">
        <f t="shared" si="1"/>
        <v>0</v>
      </c>
      <c r="R25" s="124">
        <f t="shared" si="2"/>
        <v>7241.3999999999987</v>
      </c>
      <c r="S25" s="187">
        <f t="shared" si="3"/>
        <v>1490.6010000000001</v>
      </c>
      <c r="T25" s="357">
        <f t="shared" si="4"/>
        <v>300</v>
      </c>
      <c r="U25" s="364">
        <f t="shared" si="5"/>
        <v>1201.8100000000002</v>
      </c>
      <c r="V25" s="247">
        <v>4</v>
      </c>
      <c r="W25" s="195"/>
      <c r="X25" s="257">
        <v>0</v>
      </c>
      <c r="Y25" s="195"/>
      <c r="Z25" s="132"/>
      <c r="AA25" s="130">
        <f t="shared" si="6"/>
        <v>0</v>
      </c>
      <c r="AB25" s="131">
        <f t="shared" si="7"/>
        <v>0</v>
      </c>
      <c r="AC25" s="229">
        <f t="shared" si="8"/>
        <v>0</v>
      </c>
      <c r="AE25" s="228" t="str">
        <f t="shared" si="9"/>
        <v/>
      </c>
    </row>
    <row r="26" spans="1:31" ht="28.5" hidden="1" x14ac:dyDescent="0.25">
      <c r="A26" s="56">
        <v>335</v>
      </c>
      <c r="B26" s="85">
        <v>3141</v>
      </c>
      <c r="C26" s="211">
        <v>49335499</v>
      </c>
      <c r="D26" s="98" t="s">
        <v>17</v>
      </c>
      <c r="E26" s="150">
        <v>3431.76</v>
      </c>
      <c r="F26" s="151">
        <v>1007.361</v>
      </c>
      <c r="G26" s="152">
        <v>0</v>
      </c>
      <c r="H26" s="153">
        <v>822.47</v>
      </c>
      <c r="I26" s="274"/>
      <c r="J26" s="302"/>
      <c r="K26" s="281"/>
      <c r="L26" s="158"/>
      <c r="M26" s="158"/>
      <c r="N26" s="336"/>
      <c r="O26" s="181">
        <f t="shared" si="0"/>
        <v>0</v>
      </c>
      <c r="P26" s="181"/>
      <c r="Q26" s="208">
        <f t="shared" si="1"/>
        <v>0</v>
      </c>
      <c r="R26" s="124">
        <f t="shared" si="2"/>
        <v>3431.76</v>
      </c>
      <c r="S26" s="187">
        <f t="shared" si="3"/>
        <v>1007.361</v>
      </c>
      <c r="T26" s="357">
        <f t="shared" si="4"/>
        <v>0</v>
      </c>
      <c r="U26" s="364">
        <f t="shared" si="5"/>
        <v>822.47</v>
      </c>
      <c r="V26" s="247">
        <v>1.5</v>
      </c>
      <c r="W26" s="195"/>
      <c r="X26" s="257">
        <v>0</v>
      </c>
      <c r="Y26" s="195"/>
      <c r="Z26" s="132"/>
      <c r="AA26" s="130">
        <f t="shared" si="6"/>
        <v>0</v>
      </c>
      <c r="AB26" s="131">
        <f t="shared" si="7"/>
        <v>0</v>
      </c>
      <c r="AC26" s="229">
        <f t="shared" si="8"/>
        <v>0</v>
      </c>
      <c r="AE26" s="228" t="str">
        <f t="shared" si="9"/>
        <v/>
      </c>
    </row>
    <row r="27" spans="1:31" ht="57.75" hidden="1" thickBot="1" x14ac:dyDescent="0.3">
      <c r="A27" s="374">
        <v>352</v>
      </c>
      <c r="B27" s="63">
        <v>3294</v>
      </c>
      <c r="C27" s="375">
        <v>62731882</v>
      </c>
      <c r="D27" s="376" t="s">
        <v>145</v>
      </c>
      <c r="E27" s="169">
        <v>10636.41</v>
      </c>
      <c r="F27" s="170">
        <v>55.452000000000005</v>
      </c>
      <c r="G27" s="290">
        <v>0</v>
      </c>
      <c r="H27" s="172">
        <v>50.92</v>
      </c>
      <c r="I27" s="276"/>
      <c r="J27" s="302"/>
      <c r="K27" s="281"/>
      <c r="L27" s="158"/>
      <c r="M27" s="158"/>
      <c r="N27" s="336"/>
      <c r="O27" s="285">
        <f t="shared" si="0"/>
        <v>0</v>
      </c>
      <c r="P27" s="277"/>
      <c r="Q27" s="278">
        <f t="shared" si="1"/>
        <v>0</v>
      </c>
      <c r="R27" s="133">
        <f t="shared" si="2"/>
        <v>10636.41</v>
      </c>
      <c r="S27" s="189">
        <f t="shared" si="3"/>
        <v>55.452000000000005</v>
      </c>
      <c r="T27" s="358">
        <f t="shared" si="4"/>
        <v>0</v>
      </c>
      <c r="U27" s="365">
        <f t="shared" si="5"/>
        <v>50.92</v>
      </c>
      <c r="V27" s="291">
        <v>6</v>
      </c>
      <c r="W27" s="197"/>
      <c r="X27" s="257">
        <v>3409</v>
      </c>
      <c r="Y27" s="197"/>
      <c r="Z27" s="132"/>
      <c r="AA27" s="130">
        <f t="shared" si="6"/>
        <v>0</v>
      </c>
      <c r="AB27" s="131">
        <f t="shared" si="7"/>
        <v>0</v>
      </c>
      <c r="AC27" s="229">
        <f t="shared" si="8"/>
        <v>0</v>
      </c>
      <c r="AE27" s="228" t="str">
        <f t="shared" si="9"/>
        <v/>
      </c>
    </row>
    <row r="28" spans="1:31" ht="28.5" hidden="1" x14ac:dyDescent="0.25">
      <c r="A28" s="111">
        <v>390</v>
      </c>
      <c r="B28" s="294">
        <v>3121</v>
      </c>
      <c r="C28" s="213">
        <v>60116781</v>
      </c>
      <c r="D28" s="108" t="s">
        <v>18</v>
      </c>
      <c r="E28" s="295">
        <v>4986.2800000000007</v>
      </c>
      <c r="F28" s="154">
        <v>392.58100000000002</v>
      </c>
      <c r="G28" s="155">
        <v>340</v>
      </c>
      <c r="H28" s="156">
        <v>316.83000000000004</v>
      </c>
      <c r="I28" s="279"/>
      <c r="J28" s="306"/>
      <c r="K28" s="306"/>
      <c r="L28" s="174"/>
      <c r="M28" s="174"/>
      <c r="N28" s="338"/>
      <c r="O28" s="174">
        <f t="shared" si="0"/>
        <v>0</v>
      </c>
      <c r="P28" s="174"/>
      <c r="Q28" s="280">
        <f t="shared" si="1"/>
        <v>0</v>
      </c>
      <c r="R28" s="127">
        <f t="shared" si="2"/>
        <v>4986.2800000000007</v>
      </c>
      <c r="S28" s="188">
        <f t="shared" si="3"/>
        <v>392.58100000000002</v>
      </c>
      <c r="T28" s="360">
        <f t="shared" si="4"/>
        <v>340</v>
      </c>
      <c r="U28" s="367">
        <f t="shared" si="5"/>
        <v>316.83000000000004</v>
      </c>
      <c r="V28" s="248">
        <v>5</v>
      </c>
      <c r="W28" s="198"/>
      <c r="X28" s="258">
        <v>3</v>
      </c>
      <c r="Y28" s="299"/>
      <c r="Z28" s="132"/>
      <c r="AA28" s="127">
        <f t="shared" si="6"/>
        <v>0</v>
      </c>
      <c r="AB28" s="128">
        <f t="shared" si="7"/>
        <v>0</v>
      </c>
      <c r="AC28" s="129">
        <f t="shared" si="8"/>
        <v>0</v>
      </c>
      <c r="AE28" s="228" t="str">
        <f t="shared" si="9"/>
        <v/>
      </c>
    </row>
    <row r="29" spans="1:31" ht="42.75" hidden="1" x14ac:dyDescent="0.25">
      <c r="A29" s="113">
        <v>456</v>
      </c>
      <c r="B29" s="113">
        <v>3127</v>
      </c>
      <c r="C29" s="214" t="s">
        <v>116</v>
      </c>
      <c r="D29" s="101" t="s">
        <v>97</v>
      </c>
      <c r="E29" s="157">
        <v>21007.079999999998</v>
      </c>
      <c r="F29" s="158">
        <v>3683.8389999999999</v>
      </c>
      <c r="G29" s="159">
        <v>818.13</v>
      </c>
      <c r="H29" s="160">
        <v>3053.1899999999996</v>
      </c>
      <c r="I29" s="245"/>
      <c r="J29" s="302"/>
      <c r="K29" s="281"/>
      <c r="L29" s="158"/>
      <c r="M29" s="158"/>
      <c r="N29" s="336"/>
      <c r="O29" s="181">
        <f t="shared" si="0"/>
        <v>0</v>
      </c>
      <c r="P29" s="158"/>
      <c r="Q29" s="208">
        <f t="shared" si="1"/>
        <v>0</v>
      </c>
      <c r="R29" s="124">
        <f t="shared" si="2"/>
        <v>21007.079999999998</v>
      </c>
      <c r="S29" s="187">
        <f t="shared" si="3"/>
        <v>3683.8389999999999</v>
      </c>
      <c r="T29" s="357">
        <f t="shared" si="4"/>
        <v>818.13</v>
      </c>
      <c r="U29" s="364">
        <f t="shared" si="5"/>
        <v>3053.1899999999996</v>
      </c>
      <c r="V29" s="249">
        <v>7</v>
      </c>
      <c r="W29" s="195"/>
      <c r="X29" s="259">
        <v>76.8</v>
      </c>
      <c r="Y29" s="194"/>
      <c r="Z29" s="132"/>
      <c r="AA29" s="130">
        <f t="shared" si="6"/>
        <v>0</v>
      </c>
      <c r="AB29" s="131">
        <f t="shared" si="7"/>
        <v>0</v>
      </c>
      <c r="AC29" s="229">
        <f t="shared" si="8"/>
        <v>0</v>
      </c>
      <c r="AE29" s="228" t="str">
        <f t="shared" si="9"/>
        <v/>
      </c>
    </row>
    <row r="30" spans="1:31" ht="42.75" x14ac:dyDescent="0.25">
      <c r="A30" s="114">
        <v>392</v>
      </c>
      <c r="B30" s="115">
        <v>3127</v>
      </c>
      <c r="C30" s="215">
        <v>60117001</v>
      </c>
      <c r="D30" s="98" t="s">
        <v>19</v>
      </c>
      <c r="E30" s="157">
        <v>7052.74</v>
      </c>
      <c r="F30" s="158">
        <v>1252.443</v>
      </c>
      <c r="G30" s="159">
        <v>1300</v>
      </c>
      <c r="H30" s="160">
        <v>1007.1700000000001</v>
      </c>
      <c r="I30" s="245"/>
      <c r="J30" s="302"/>
      <c r="K30" s="281"/>
      <c r="L30" s="158"/>
      <c r="M30" s="158"/>
      <c r="N30" s="336">
        <v>5.39</v>
      </c>
      <c r="O30" s="181">
        <f t="shared" si="0"/>
        <v>0</v>
      </c>
      <c r="P30" s="158"/>
      <c r="Q30" s="208">
        <f t="shared" si="1"/>
        <v>0</v>
      </c>
      <c r="R30" s="124">
        <f t="shared" si="2"/>
        <v>7052.74</v>
      </c>
      <c r="S30" s="187">
        <f t="shared" si="3"/>
        <v>1257.8330000000001</v>
      </c>
      <c r="T30" s="357">
        <f t="shared" si="4"/>
        <v>1300</v>
      </c>
      <c r="U30" s="364">
        <f t="shared" si="5"/>
        <v>1007.1700000000001</v>
      </c>
      <c r="V30" s="250">
        <v>5</v>
      </c>
      <c r="W30" s="195"/>
      <c r="X30" s="260">
        <v>0</v>
      </c>
      <c r="Y30" s="194"/>
      <c r="Z30" s="132"/>
      <c r="AA30" s="130">
        <f t="shared" si="6"/>
        <v>0</v>
      </c>
      <c r="AB30" s="131">
        <f t="shared" si="7"/>
        <v>0</v>
      </c>
      <c r="AC30" s="229">
        <f t="shared" si="8"/>
        <v>0</v>
      </c>
      <c r="AE30" s="228" t="str">
        <f t="shared" si="9"/>
        <v>A</v>
      </c>
    </row>
    <row r="31" spans="1:31" ht="28.5" x14ac:dyDescent="0.25">
      <c r="A31" s="114">
        <v>393</v>
      </c>
      <c r="B31" s="115">
        <v>3122</v>
      </c>
      <c r="C31" s="215">
        <v>60116935</v>
      </c>
      <c r="D31" s="101" t="s">
        <v>20</v>
      </c>
      <c r="E31" s="157">
        <v>3885.8700000000003</v>
      </c>
      <c r="F31" s="158">
        <v>470.27200000000005</v>
      </c>
      <c r="G31" s="159">
        <v>53</v>
      </c>
      <c r="H31" s="160">
        <v>380.57</v>
      </c>
      <c r="I31" s="245">
        <v>100</v>
      </c>
      <c r="J31" s="302"/>
      <c r="K31" s="281">
        <v>5.5</v>
      </c>
      <c r="L31" s="158"/>
      <c r="M31" s="158"/>
      <c r="N31" s="336"/>
      <c r="O31" s="181">
        <f t="shared" si="0"/>
        <v>0</v>
      </c>
      <c r="P31" s="381"/>
      <c r="Q31" s="208">
        <f t="shared" si="1"/>
        <v>0</v>
      </c>
      <c r="R31" s="124">
        <f t="shared" si="2"/>
        <v>3991.3700000000003</v>
      </c>
      <c r="S31" s="187">
        <f t="shared" si="3"/>
        <v>470.27200000000005</v>
      </c>
      <c r="T31" s="361">
        <f t="shared" si="4"/>
        <v>53</v>
      </c>
      <c r="U31" s="364">
        <f t="shared" si="5"/>
        <v>380.57</v>
      </c>
      <c r="V31" s="251">
        <v>5</v>
      </c>
      <c r="W31" s="195"/>
      <c r="X31" s="261">
        <v>0</v>
      </c>
      <c r="Y31" s="194"/>
      <c r="Z31" s="132"/>
      <c r="AA31" s="130">
        <f t="shared" si="6"/>
        <v>105.5</v>
      </c>
      <c r="AB31" s="131">
        <f t="shared" si="7"/>
        <v>0</v>
      </c>
      <c r="AC31" s="229">
        <f t="shared" si="8"/>
        <v>0</v>
      </c>
      <c r="AE31" s="228" t="str">
        <f t="shared" si="9"/>
        <v>A</v>
      </c>
    </row>
    <row r="32" spans="1:31" ht="42.75" x14ac:dyDescent="0.25">
      <c r="A32" s="114">
        <v>395</v>
      </c>
      <c r="B32" s="115">
        <v>3122</v>
      </c>
      <c r="C32" s="215">
        <v>60116871</v>
      </c>
      <c r="D32" s="101" t="s">
        <v>108</v>
      </c>
      <c r="E32" s="157">
        <v>7977.6999999999989</v>
      </c>
      <c r="F32" s="158">
        <v>960.43599999999992</v>
      </c>
      <c r="G32" s="159">
        <v>250</v>
      </c>
      <c r="H32" s="160">
        <v>781.76</v>
      </c>
      <c r="I32" s="245">
        <v>20</v>
      </c>
      <c r="J32" s="302"/>
      <c r="K32" s="281"/>
      <c r="L32" s="158"/>
      <c r="M32" s="158"/>
      <c r="N32" s="336"/>
      <c r="O32" s="181">
        <f t="shared" si="0"/>
        <v>0</v>
      </c>
      <c r="P32" s="158"/>
      <c r="Q32" s="208">
        <f t="shared" si="1"/>
        <v>0</v>
      </c>
      <c r="R32" s="124">
        <f t="shared" si="2"/>
        <v>7997.6999999999989</v>
      </c>
      <c r="S32" s="187">
        <f t="shared" si="3"/>
        <v>960.43599999999992</v>
      </c>
      <c r="T32" s="357">
        <f t="shared" si="4"/>
        <v>250</v>
      </c>
      <c r="U32" s="364">
        <f t="shared" si="5"/>
        <v>781.76</v>
      </c>
      <c r="V32" s="252">
        <v>10</v>
      </c>
      <c r="W32" s="195"/>
      <c r="X32" s="262">
        <v>373.3</v>
      </c>
      <c r="Y32" s="195"/>
      <c r="Z32" s="132"/>
      <c r="AA32" s="130">
        <f t="shared" si="6"/>
        <v>20</v>
      </c>
      <c r="AB32" s="131">
        <f t="shared" si="7"/>
        <v>0</v>
      </c>
      <c r="AC32" s="229">
        <f t="shared" si="8"/>
        <v>0</v>
      </c>
      <c r="AE32" s="228" t="str">
        <f t="shared" si="9"/>
        <v>A</v>
      </c>
    </row>
    <row r="33" spans="1:31" ht="28.5" hidden="1" x14ac:dyDescent="0.25">
      <c r="A33" s="114">
        <v>397</v>
      </c>
      <c r="B33" s="115">
        <v>3127</v>
      </c>
      <c r="C33" s="215">
        <v>64812201</v>
      </c>
      <c r="D33" s="101" t="s">
        <v>21</v>
      </c>
      <c r="E33" s="157">
        <v>11135.539999999997</v>
      </c>
      <c r="F33" s="158">
        <v>1568.527</v>
      </c>
      <c r="G33" s="159">
        <v>317</v>
      </c>
      <c r="H33" s="160">
        <v>1272.24</v>
      </c>
      <c r="I33" s="245"/>
      <c r="J33" s="302"/>
      <c r="K33" s="281"/>
      <c r="L33" s="158"/>
      <c r="M33" s="158"/>
      <c r="N33" s="336"/>
      <c r="O33" s="181">
        <f t="shared" si="0"/>
        <v>0</v>
      </c>
      <c r="P33" s="158"/>
      <c r="Q33" s="208">
        <f t="shared" si="1"/>
        <v>0</v>
      </c>
      <c r="R33" s="124">
        <f t="shared" si="2"/>
        <v>11135.539999999997</v>
      </c>
      <c r="S33" s="187">
        <f t="shared" si="3"/>
        <v>1568.527</v>
      </c>
      <c r="T33" s="357">
        <f t="shared" si="4"/>
        <v>317</v>
      </c>
      <c r="U33" s="364">
        <f t="shared" si="5"/>
        <v>1272.24</v>
      </c>
      <c r="V33" s="251">
        <v>6</v>
      </c>
      <c r="W33" s="195"/>
      <c r="X33" s="261">
        <v>27</v>
      </c>
      <c r="Y33" s="194"/>
      <c r="Z33" s="132"/>
      <c r="AA33" s="130">
        <f t="shared" si="6"/>
        <v>0</v>
      </c>
      <c r="AB33" s="131">
        <f t="shared" si="7"/>
        <v>0</v>
      </c>
      <c r="AC33" s="229">
        <f t="shared" si="8"/>
        <v>0</v>
      </c>
      <c r="AE33" s="228" t="str">
        <f t="shared" si="9"/>
        <v/>
      </c>
    </row>
    <row r="34" spans="1:31" ht="26.45" hidden="1" customHeight="1" x14ac:dyDescent="0.25">
      <c r="A34" s="113">
        <v>457</v>
      </c>
      <c r="B34" s="113">
        <v>3127</v>
      </c>
      <c r="C34" s="214" t="s">
        <v>117</v>
      </c>
      <c r="D34" s="101" t="s">
        <v>90</v>
      </c>
      <c r="E34" s="157">
        <v>11532.86</v>
      </c>
      <c r="F34" s="158">
        <v>506.22499999999997</v>
      </c>
      <c r="G34" s="159">
        <v>1100</v>
      </c>
      <c r="H34" s="160">
        <v>407.4</v>
      </c>
      <c r="I34" s="245"/>
      <c r="J34" s="302"/>
      <c r="K34" s="281"/>
      <c r="L34" s="158"/>
      <c r="M34" s="158"/>
      <c r="N34" s="336"/>
      <c r="O34" s="181">
        <f t="shared" si="0"/>
        <v>0</v>
      </c>
      <c r="P34" s="158"/>
      <c r="Q34" s="208">
        <f t="shared" si="1"/>
        <v>0</v>
      </c>
      <c r="R34" s="124">
        <f t="shared" si="2"/>
        <v>11532.86</v>
      </c>
      <c r="S34" s="187">
        <f t="shared" si="3"/>
        <v>506.22499999999997</v>
      </c>
      <c r="T34" s="357">
        <f t="shared" si="4"/>
        <v>1100</v>
      </c>
      <c r="U34" s="364">
        <f t="shared" si="5"/>
        <v>407.4</v>
      </c>
      <c r="V34" s="251">
        <v>6</v>
      </c>
      <c r="W34" s="195"/>
      <c r="X34" s="261">
        <v>2779.8</v>
      </c>
      <c r="Y34" s="194"/>
      <c r="Z34" s="132"/>
      <c r="AA34" s="130">
        <f t="shared" si="6"/>
        <v>0</v>
      </c>
      <c r="AB34" s="131">
        <f t="shared" si="7"/>
        <v>0</v>
      </c>
      <c r="AC34" s="229">
        <f t="shared" si="8"/>
        <v>0</v>
      </c>
      <c r="AE34" s="228" t="str">
        <f t="shared" si="9"/>
        <v/>
      </c>
    </row>
    <row r="35" spans="1:31" ht="28.5" x14ac:dyDescent="0.25">
      <c r="A35" s="56">
        <v>400</v>
      </c>
      <c r="B35" s="84">
        <v>3127</v>
      </c>
      <c r="C35" s="211">
        <v>15055256</v>
      </c>
      <c r="D35" s="101" t="s">
        <v>22</v>
      </c>
      <c r="E35" s="157">
        <v>9625.7999999999993</v>
      </c>
      <c r="F35" s="158">
        <v>1389.4649999999999</v>
      </c>
      <c r="G35" s="159">
        <v>1500</v>
      </c>
      <c r="H35" s="160">
        <v>1204.44</v>
      </c>
      <c r="I35" s="288"/>
      <c r="J35" s="302"/>
      <c r="K35" s="281"/>
      <c r="L35" s="158"/>
      <c r="M35" s="158"/>
      <c r="N35" s="336">
        <v>15.52</v>
      </c>
      <c r="O35" s="181">
        <f t="shared" si="0"/>
        <v>0</v>
      </c>
      <c r="P35" s="158"/>
      <c r="Q35" s="208">
        <f t="shared" si="1"/>
        <v>0</v>
      </c>
      <c r="R35" s="124">
        <f t="shared" si="2"/>
        <v>9625.7999999999993</v>
      </c>
      <c r="S35" s="187">
        <f t="shared" si="3"/>
        <v>1404.9849999999999</v>
      </c>
      <c r="T35" s="357">
        <f t="shared" si="4"/>
        <v>1500</v>
      </c>
      <c r="U35" s="364">
        <f t="shared" si="5"/>
        <v>1204.44</v>
      </c>
      <c r="V35" s="251">
        <v>6</v>
      </c>
      <c r="W35" s="195"/>
      <c r="X35" s="261">
        <v>15.3</v>
      </c>
      <c r="Y35" s="195"/>
      <c r="Z35" s="132"/>
      <c r="AA35" s="130">
        <f t="shared" si="6"/>
        <v>0</v>
      </c>
      <c r="AB35" s="131">
        <f t="shared" si="7"/>
        <v>0</v>
      </c>
      <c r="AC35" s="229">
        <f t="shared" si="8"/>
        <v>0</v>
      </c>
      <c r="AE35" s="228" t="str">
        <f t="shared" si="9"/>
        <v>A</v>
      </c>
    </row>
    <row r="36" spans="1:31" ht="43.5" thickBot="1" x14ac:dyDescent="0.3">
      <c r="A36" s="56">
        <v>394</v>
      </c>
      <c r="B36" s="84">
        <v>3127</v>
      </c>
      <c r="C36" s="211">
        <v>60116820</v>
      </c>
      <c r="D36" s="98" t="s">
        <v>23</v>
      </c>
      <c r="E36" s="157">
        <v>13092.47</v>
      </c>
      <c r="F36" s="158">
        <v>1989.961</v>
      </c>
      <c r="G36" s="159">
        <v>423.24</v>
      </c>
      <c r="H36" s="160">
        <v>1743.69</v>
      </c>
      <c r="I36" s="288"/>
      <c r="J36" s="302"/>
      <c r="K36" s="281"/>
      <c r="L36" s="158"/>
      <c r="M36" s="158"/>
      <c r="N36" s="336">
        <v>2.36</v>
      </c>
      <c r="O36" s="181">
        <f t="shared" si="0"/>
        <v>0</v>
      </c>
      <c r="P36" s="158"/>
      <c r="Q36" s="208">
        <f t="shared" si="1"/>
        <v>0</v>
      </c>
      <c r="R36" s="124">
        <f t="shared" si="2"/>
        <v>13092.47</v>
      </c>
      <c r="S36" s="187">
        <f t="shared" si="3"/>
        <v>1992.3209999999999</v>
      </c>
      <c r="T36" s="357">
        <f t="shared" si="4"/>
        <v>423.24</v>
      </c>
      <c r="U36" s="364">
        <f t="shared" si="5"/>
        <v>1743.69</v>
      </c>
      <c r="V36" s="251">
        <v>6</v>
      </c>
      <c r="W36" s="195"/>
      <c r="X36" s="261">
        <v>2297.6</v>
      </c>
      <c r="Y36" s="195"/>
      <c r="Z36" s="132"/>
      <c r="AA36" s="130">
        <f t="shared" si="6"/>
        <v>0</v>
      </c>
      <c r="AB36" s="131">
        <f t="shared" si="7"/>
        <v>0</v>
      </c>
      <c r="AC36" s="229">
        <f t="shared" si="8"/>
        <v>0</v>
      </c>
      <c r="AE36" s="228" t="str">
        <f t="shared" si="9"/>
        <v>A</v>
      </c>
    </row>
    <row r="37" spans="1:31" ht="29.25" hidden="1" thickBot="1" x14ac:dyDescent="0.3">
      <c r="A37" s="56">
        <v>401</v>
      </c>
      <c r="B37" s="84">
        <v>3124</v>
      </c>
      <c r="C37" s="211">
        <v>87998</v>
      </c>
      <c r="D37" s="98" t="s">
        <v>88</v>
      </c>
      <c r="E37" s="157">
        <v>5609.52</v>
      </c>
      <c r="F37" s="158">
        <v>672.63800000000003</v>
      </c>
      <c r="G37" s="159">
        <v>0</v>
      </c>
      <c r="H37" s="160">
        <v>627.29000000000008</v>
      </c>
      <c r="I37" s="245"/>
      <c r="J37" s="302"/>
      <c r="K37" s="281"/>
      <c r="L37" s="158"/>
      <c r="M37" s="158"/>
      <c r="N37" s="336"/>
      <c r="O37" s="181">
        <f t="shared" si="0"/>
        <v>0</v>
      </c>
      <c r="P37" s="158"/>
      <c r="Q37" s="208">
        <f t="shared" si="1"/>
        <v>0</v>
      </c>
      <c r="R37" s="124">
        <f t="shared" si="2"/>
        <v>5609.52</v>
      </c>
      <c r="S37" s="187">
        <f t="shared" si="3"/>
        <v>672.63800000000003</v>
      </c>
      <c r="T37" s="357">
        <f t="shared" si="4"/>
        <v>0</v>
      </c>
      <c r="U37" s="364">
        <f t="shared" si="5"/>
        <v>627.29000000000008</v>
      </c>
      <c r="V37" s="252">
        <v>5</v>
      </c>
      <c r="W37" s="195"/>
      <c r="X37" s="262">
        <v>1.2</v>
      </c>
      <c r="Y37" s="194"/>
      <c r="Z37" s="132"/>
      <c r="AA37" s="130">
        <f t="shared" si="6"/>
        <v>0</v>
      </c>
      <c r="AB37" s="131">
        <f t="shared" si="7"/>
        <v>0</v>
      </c>
      <c r="AC37" s="229">
        <f t="shared" si="8"/>
        <v>0</v>
      </c>
      <c r="AE37" s="228" t="str">
        <f t="shared" si="9"/>
        <v/>
      </c>
    </row>
    <row r="38" spans="1:31" ht="15.75" hidden="1" thickBot="1" x14ac:dyDescent="0.3">
      <c r="A38" s="86">
        <v>452</v>
      </c>
      <c r="B38" s="87">
        <v>3114</v>
      </c>
      <c r="C38" s="216">
        <v>71197281</v>
      </c>
      <c r="D38" s="102" t="s">
        <v>98</v>
      </c>
      <c r="E38" s="157">
        <v>2456.7199999999998</v>
      </c>
      <c r="F38" s="158">
        <v>3.2759999999999998</v>
      </c>
      <c r="G38" s="159">
        <v>0</v>
      </c>
      <c r="H38" s="160">
        <v>2.62</v>
      </c>
      <c r="I38" s="284"/>
      <c r="J38" s="303"/>
      <c r="K38" s="304"/>
      <c r="L38" s="277"/>
      <c r="M38" s="277"/>
      <c r="N38" s="337"/>
      <c r="O38" s="285">
        <f t="shared" si="0"/>
        <v>0</v>
      </c>
      <c r="P38" s="285"/>
      <c r="Q38" s="282">
        <f t="shared" si="1"/>
        <v>0</v>
      </c>
      <c r="R38" s="133">
        <f t="shared" si="2"/>
        <v>2456.7199999999998</v>
      </c>
      <c r="S38" s="187">
        <f t="shared" si="3"/>
        <v>3.2759999999999998</v>
      </c>
      <c r="T38" s="357">
        <f t="shared" si="4"/>
        <v>0</v>
      </c>
      <c r="U38" s="365">
        <f t="shared" ref="U38:U69" si="10">H38+Q38</f>
        <v>2.62</v>
      </c>
      <c r="V38" s="253">
        <v>1.5</v>
      </c>
      <c r="W38" s="195"/>
      <c r="X38" s="263">
        <v>0</v>
      </c>
      <c r="Y38" s="194"/>
      <c r="Z38" s="132"/>
      <c r="AA38" s="292">
        <f t="shared" si="6"/>
        <v>0</v>
      </c>
      <c r="AB38" s="296">
        <f t="shared" si="7"/>
        <v>0</v>
      </c>
      <c r="AC38" s="293">
        <f t="shared" si="8"/>
        <v>0</v>
      </c>
      <c r="AE38" s="228" t="str">
        <f t="shared" si="9"/>
        <v/>
      </c>
    </row>
    <row r="39" spans="1:31" x14ac:dyDescent="0.25">
      <c r="A39" s="82">
        <v>338</v>
      </c>
      <c r="B39" s="83">
        <v>3121</v>
      </c>
      <c r="C39" s="217">
        <v>48623679</v>
      </c>
      <c r="D39" s="103" t="s">
        <v>24</v>
      </c>
      <c r="E39" s="161">
        <v>4203.4800000000005</v>
      </c>
      <c r="F39" s="162">
        <v>172.33600000000001</v>
      </c>
      <c r="G39" s="163">
        <v>0</v>
      </c>
      <c r="H39" s="164">
        <v>141.07999999999998</v>
      </c>
      <c r="I39" s="279"/>
      <c r="J39" s="305"/>
      <c r="K39" s="306">
        <v>1.75</v>
      </c>
      <c r="L39" s="174"/>
      <c r="M39" s="174"/>
      <c r="N39" s="338"/>
      <c r="O39" s="174">
        <f t="shared" si="0"/>
        <v>0</v>
      </c>
      <c r="P39" s="174"/>
      <c r="Q39" s="208">
        <f t="shared" si="1"/>
        <v>0</v>
      </c>
      <c r="R39" s="127">
        <f t="shared" si="2"/>
        <v>4205.2300000000005</v>
      </c>
      <c r="S39" s="188">
        <f t="shared" si="3"/>
        <v>172.33600000000001</v>
      </c>
      <c r="T39" s="360">
        <f t="shared" si="4"/>
        <v>0</v>
      </c>
      <c r="U39" s="367">
        <f t="shared" si="10"/>
        <v>141.07999999999998</v>
      </c>
      <c r="V39" s="254">
        <v>5</v>
      </c>
      <c r="W39" s="198"/>
      <c r="X39" s="264">
        <v>10</v>
      </c>
      <c r="Y39" s="198"/>
      <c r="Z39" s="132"/>
      <c r="AA39" s="127">
        <f t="shared" si="6"/>
        <v>1.75</v>
      </c>
      <c r="AB39" s="128">
        <f t="shared" si="7"/>
        <v>0</v>
      </c>
      <c r="AC39" s="129">
        <f t="shared" si="8"/>
        <v>0</v>
      </c>
      <c r="AE39" s="228" t="str">
        <f t="shared" si="9"/>
        <v>A</v>
      </c>
    </row>
    <row r="40" spans="1:31" ht="28.5" hidden="1" x14ac:dyDescent="0.25">
      <c r="A40" s="56">
        <v>339</v>
      </c>
      <c r="B40" s="84">
        <v>3121</v>
      </c>
      <c r="C40" s="211">
        <v>48623695</v>
      </c>
      <c r="D40" s="101" t="s">
        <v>65</v>
      </c>
      <c r="E40" s="150">
        <v>4751.4800000000005</v>
      </c>
      <c r="F40" s="165">
        <v>277.46600000000001</v>
      </c>
      <c r="G40" s="166">
        <v>0</v>
      </c>
      <c r="H40" s="167">
        <v>223.12</v>
      </c>
      <c r="I40" s="267"/>
      <c r="J40" s="373"/>
      <c r="K40" s="281"/>
      <c r="L40" s="158"/>
      <c r="M40" s="158"/>
      <c r="N40" s="336"/>
      <c r="O40" s="181">
        <f t="shared" si="0"/>
        <v>0</v>
      </c>
      <c r="P40" s="158"/>
      <c r="Q40" s="208">
        <f t="shared" si="1"/>
        <v>0</v>
      </c>
      <c r="R40" s="124">
        <f t="shared" si="2"/>
        <v>4751.4800000000005</v>
      </c>
      <c r="S40" s="187">
        <f t="shared" si="3"/>
        <v>277.46600000000001</v>
      </c>
      <c r="T40" s="357">
        <f t="shared" si="4"/>
        <v>0</v>
      </c>
      <c r="U40" s="364">
        <f t="shared" si="10"/>
        <v>223.12</v>
      </c>
      <c r="V40" s="247">
        <v>5</v>
      </c>
      <c r="W40" s="195"/>
      <c r="X40" s="257">
        <v>51.28</v>
      </c>
      <c r="Y40" s="194"/>
      <c r="Z40" s="132"/>
      <c r="AA40" s="130">
        <f t="shared" si="6"/>
        <v>0</v>
      </c>
      <c r="AB40" s="131">
        <f t="shared" si="7"/>
        <v>0</v>
      </c>
      <c r="AC40" s="229">
        <f t="shared" si="8"/>
        <v>0</v>
      </c>
      <c r="AE40" s="228" t="str">
        <f t="shared" si="9"/>
        <v/>
      </c>
    </row>
    <row r="41" spans="1:31" ht="28.5" hidden="1" x14ac:dyDescent="0.25">
      <c r="A41" s="82">
        <v>340</v>
      </c>
      <c r="B41" s="88">
        <v>3121</v>
      </c>
      <c r="C41" s="211">
        <v>48623687</v>
      </c>
      <c r="D41" s="100" t="s">
        <v>25</v>
      </c>
      <c r="E41" s="168">
        <v>7355.75</v>
      </c>
      <c r="F41" s="151">
        <v>596.77300000000002</v>
      </c>
      <c r="G41" s="159">
        <v>368</v>
      </c>
      <c r="H41" s="153">
        <v>482.1</v>
      </c>
      <c r="I41" s="267"/>
      <c r="J41" s="302"/>
      <c r="K41" s="281"/>
      <c r="L41" s="158"/>
      <c r="M41" s="283"/>
      <c r="N41" s="336"/>
      <c r="O41" s="181">
        <f t="shared" si="0"/>
        <v>0</v>
      </c>
      <c r="P41" s="283"/>
      <c r="Q41" s="208">
        <f t="shared" si="1"/>
        <v>0</v>
      </c>
      <c r="R41" s="124">
        <f t="shared" si="2"/>
        <v>7355.75</v>
      </c>
      <c r="S41" s="187">
        <f t="shared" si="3"/>
        <v>596.77300000000002</v>
      </c>
      <c r="T41" s="357">
        <f t="shared" si="4"/>
        <v>368</v>
      </c>
      <c r="U41" s="364">
        <f t="shared" si="10"/>
        <v>482.1</v>
      </c>
      <c r="V41" s="247">
        <v>5</v>
      </c>
      <c r="W41" s="195"/>
      <c r="X41" s="257">
        <v>104.13000000000001</v>
      </c>
      <c r="Y41" s="195"/>
      <c r="Z41" s="132"/>
      <c r="AA41" s="130">
        <f t="shared" si="6"/>
        <v>0</v>
      </c>
      <c r="AB41" s="131">
        <f t="shared" si="7"/>
        <v>0</v>
      </c>
      <c r="AC41" s="229">
        <f t="shared" si="8"/>
        <v>0</v>
      </c>
      <c r="AE41" s="228" t="str">
        <f t="shared" si="9"/>
        <v/>
      </c>
    </row>
    <row r="42" spans="1:31" ht="28.5" hidden="1" x14ac:dyDescent="0.25">
      <c r="A42" s="56">
        <v>447</v>
      </c>
      <c r="B42" s="85">
        <v>3127</v>
      </c>
      <c r="C42" s="218" t="s">
        <v>118</v>
      </c>
      <c r="D42" s="98" t="s">
        <v>26</v>
      </c>
      <c r="E42" s="150">
        <v>7917.1900000000005</v>
      </c>
      <c r="F42" s="165">
        <v>936.29399999999998</v>
      </c>
      <c r="G42" s="166">
        <v>2250</v>
      </c>
      <c r="H42" s="167">
        <v>809.9</v>
      </c>
      <c r="I42" s="267"/>
      <c r="J42" s="302"/>
      <c r="K42" s="281"/>
      <c r="L42" s="158"/>
      <c r="M42" s="158"/>
      <c r="N42" s="336"/>
      <c r="O42" s="181">
        <f t="shared" si="0"/>
        <v>0</v>
      </c>
      <c r="P42" s="158"/>
      <c r="Q42" s="208">
        <f t="shared" si="1"/>
        <v>0</v>
      </c>
      <c r="R42" s="124">
        <f t="shared" si="2"/>
        <v>7917.1900000000005</v>
      </c>
      <c r="S42" s="187">
        <f t="shared" si="3"/>
        <v>936.29399999999998</v>
      </c>
      <c r="T42" s="357">
        <f t="shared" si="4"/>
        <v>2250</v>
      </c>
      <c r="U42" s="364">
        <f t="shared" si="10"/>
        <v>809.9</v>
      </c>
      <c r="V42" s="247">
        <v>5</v>
      </c>
      <c r="W42" s="195"/>
      <c r="X42" s="257">
        <v>122.5</v>
      </c>
      <c r="Y42" s="195"/>
      <c r="Z42" s="132"/>
      <c r="AA42" s="130">
        <f t="shared" si="6"/>
        <v>0</v>
      </c>
      <c r="AB42" s="131">
        <f t="shared" si="7"/>
        <v>0</v>
      </c>
      <c r="AC42" s="229">
        <f t="shared" si="8"/>
        <v>0</v>
      </c>
      <c r="AE42" s="228" t="str">
        <f t="shared" si="9"/>
        <v/>
      </c>
    </row>
    <row r="43" spans="1:31" ht="28.5" x14ac:dyDescent="0.25">
      <c r="A43" s="116">
        <v>458</v>
      </c>
      <c r="B43" s="117">
        <v>3127</v>
      </c>
      <c r="C43" s="215">
        <v>6668356</v>
      </c>
      <c r="D43" s="101" t="s">
        <v>99</v>
      </c>
      <c r="E43" s="150">
        <v>18496.54</v>
      </c>
      <c r="F43" s="151">
        <v>2776.86</v>
      </c>
      <c r="G43" s="159">
        <v>2060</v>
      </c>
      <c r="H43" s="153">
        <v>2292.1700000000005</v>
      </c>
      <c r="I43" s="267"/>
      <c r="J43" s="302"/>
      <c r="K43" s="281"/>
      <c r="L43" s="158"/>
      <c r="M43" s="158"/>
      <c r="N43" s="336">
        <v>-2.9</v>
      </c>
      <c r="O43" s="181">
        <f t="shared" si="0"/>
        <v>0</v>
      </c>
      <c r="P43" s="158"/>
      <c r="Q43" s="208">
        <f t="shared" si="1"/>
        <v>0</v>
      </c>
      <c r="R43" s="124">
        <f t="shared" si="2"/>
        <v>18496.54</v>
      </c>
      <c r="S43" s="187">
        <f t="shared" si="3"/>
        <v>2773.96</v>
      </c>
      <c r="T43" s="357">
        <f t="shared" si="4"/>
        <v>2060</v>
      </c>
      <c r="U43" s="364">
        <f t="shared" si="10"/>
        <v>2292.1700000000005</v>
      </c>
      <c r="V43" s="247">
        <v>6</v>
      </c>
      <c r="W43" s="195"/>
      <c r="X43" s="257">
        <v>2020.86</v>
      </c>
      <c r="Y43" s="194"/>
      <c r="Z43" s="132"/>
      <c r="AA43" s="130">
        <f t="shared" si="6"/>
        <v>0</v>
      </c>
      <c r="AB43" s="131">
        <f t="shared" si="7"/>
        <v>0</v>
      </c>
      <c r="AC43" s="229">
        <f t="shared" si="8"/>
        <v>0</v>
      </c>
      <c r="AE43" s="228" t="str">
        <f t="shared" si="9"/>
        <v>A</v>
      </c>
    </row>
    <row r="44" spans="1:31" ht="42.75" x14ac:dyDescent="0.25">
      <c r="A44" s="116">
        <v>459</v>
      </c>
      <c r="B44" s="117">
        <v>3127</v>
      </c>
      <c r="C44" s="215">
        <v>6668275</v>
      </c>
      <c r="D44" s="104" t="s">
        <v>100</v>
      </c>
      <c r="E44" s="150">
        <v>15223.399999999994</v>
      </c>
      <c r="F44" s="151">
        <v>2395.79</v>
      </c>
      <c r="G44" s="159">
        <v>114.8</v>
      </c>
      <c r="H44" s="153">
        <v>1985.6799999999998</v>
      </c>
      <c r="I44" s="267">
        <v>-500</v>
      </c>
      <c r="J44" s="302"/>
      <c r="K44" s="281"/>
      <c r="L44" s="158"/>
      <c r="M44" s="158"/>
      <c r="N44" s="336"/>
      <c r="O44" s="181">
        <f t="shared" si="0"/>
        <v>0</v>
      </c>
      <c r="P44" s="158">
        <v>500</v>
      </c>
      <c r="Q44" s="208">
        <f t="shared" si="1"/>
        <v>0</v>
      </c>
      <c r="R44" s="124">
        <f t="shared" si="2"/>
        <v>14723.399999999994</v>
      </c>
      <c r="S44" s="187">
        <f t="shared" si="3"/>
        <v>2395.79</v>
      </c>
      <c r="T44" s="357">
        <f t="shared" si="4"/>
        <v>614.79999999999995</v>
      </c>
      <c r="U44" s="364">
        <f t="shared" si="10"/>
        <v>1985.6799999999998</v>
      </c>
      <c r="V44" s="247">
        <v>6</v>
      </c>
      <c r="W44" s="195"/>
      <c r="X44" s="257">
        <v>102.6</v>
      </c>
      <c r="Y44" s="194"/>
      <c r="Z44" s="132"/>
      <c r="AA44" s="130">
        <f t="shared" si="6"/>
        <v>-500</v>
      </c>
      <c r="AB44" s="131">
        <f t="shared" si="7"/>
        <v>500</v>
      </c>
      <c r="AC44" s="229">
        <f t="shared" si="8"/>
        <v>0</v>
      </c>
      <c r="AE44" s="228" t="str">
        <f t="shared" si="9"/>
        <v>A</v>
      </c>
    </row>
    <row r="45" spans="1:31" ht="42.75" hidden="1" x14ac:dyDescent="0.25">
      <c r="A45" s="56">
        <v>345</v>
      </c>
      <c r="B45" s="85">
        <v>3124</v>
      </c>
      <c r="C45" s="211">
        <v>48623725</v>
      </c>
      <c r="D45" s="121" t="s">
        <v>101</v>
      </c>
      <c r="E45" s="150">
        <v>26676.440000000002</v>
      </c>
      <c r="F45" s="151">
        <v>2944.866</v>
      </c>
      <c r="G45" s="159">
        <v>5945</v>
      </c>
      <c r="H45" s="153">
        <v>2373.11</v>
      </c>
      <c r="I45" s="267"/>
      <c r="J45" s="302"/>
      <c r="K45" s="281"/>
      <c r="L45" s="158"/>
      <c r="M45" s="158"/>
      <c r="N45" s="336"/>
      <c r="O45" s="181">
        <f t="shared" si="0"/>
        <v>0</v>
      </c>
      <c r="P45" s="158"/>
      <c r="Q45" s="208">
        <f t="shared" si="1"/>
        <v>0</v>
      </c>
      <c r="R45" s="124">
        <f t="shared" si="2"/>
        <v>26676.440000000002</v>
      </c>
      <c r="S45" s="187">
        <f t="shared" si="3"/>
        <v>2944.866</v>
      </c>
      <c r="T45" s="357">
        <f t="shared" si="4"/>
        <v>5945</v>
      </c>
      <c r="U45" s="364">
        <f t="shared" si="10"/>
        <v>2373.11</v>
      </c>
      <c r="V45" s="247">
        <v>6</v>
      </c>
      <c r="W45" s="195"/>
      <c r="X45" s="257">
        <v>1470.1599999999999</v>
      </c>
      <c r="Y45" s="194"/>
      <c r="Z45" s="132"/>
      <c r="AA45" s="130">
        <f t="shared" si="6"/>
        <v>0</v>
      </c>
      <c r="AB45" s="131">
        <f t="shared" si="7"/>
        <v>0</v>
      </c>
      <c r="AC45" s="229">
        <f t="shared" si="8"/>
        <v>0</v>
      </c>
      <c r="AE45" s="228" t="str">
        <f t="shared" si="9"/>
        <v/>
      </c>
    </row>
    <row r="46" spans="1:31" ht="42.75" hidden="1" x14ac:dyDescent="0.25">
      <c r="A46" s="56">
        <v>363</v>
      </c>
      <c r="B46" s="85">
        <v>3114</v>
      </c>
      <c r="C46" s="211">
        <v>70836418</v>
      </c>
      <c r="D46" s="98" t="s">
        <v>133</v>
      </c>
      <c r="E46" s="150">
        <v>4932.76</v>
      </c>
      <c r="F46" s="151">
        <v>343.33799999999997</v>
      </c>
      <c r="G46" s="159">
        <v>150</v>
      </c>
      <c r="H46" s="153">
        <v>282.76</v>
      </c>
      <c r="I46" s="267"/>
      <c r="J46" s="302"/>
      <c r="K46" s="281"/>
      <c r="L46" s="158"/>
      <c r="M46" s="158"/>
      <c r="N46" s="336"/>
      <c r="O46" s="181">
        <f t="shared" si="0"/>
        <v>0</v>
      </c>
      <c r="P46" s="158"/>
      <c r="Q46" s="208">
        <f t="shared" si="1"/>
        <v>0</v>
      </c>
      <c r="R46" s="124">
        <f t="shared" si="2"/>
        <v>4932.76</v>
      </c>
      <c r="S46" s="187">
        <f t="shared" si="3"/>
        <v>343.33799999999997</v>
      </c>
      <c r="T46" s="357">
        <f t="shared" si="4"/>
        <v>150</v>
      </c>
      <c r="U46" s="364">
        <f t="shared" si="10"/>
        <v>282.76</v>
      </c>
      <c r="V46" s="247">
        <v>2</v>
      </c>
      <c r="W46" s="195"/>
      <c r="X46" s="257">
        <v>0</v>
      </c>
      <c r="Y46" s="195"/>
      <c r="Z46" s="132"/>
      <c r="AA46" s="130">
        <f t="shared" si="6"/>
        <v>0</v>
      </c>
      <c r="AB46" s="131">
        <f t="shared" si="7"/>
        <v>0</v>
      </c>
      <c r="AC46" s="229">
        <f t="shared" si="8"/>
        <v>0</v>
      </c>
      <c r="AE46" s="228" t="str">
        <f t="shared" si="9"/>
        <v/>
      </c>
    </row>
    <row r="47" spans="1:31" ht="39.75" hidden="1" customHeight="1" x14ac:dyDescent="0.25">
      <c r="A47" s="56">
        <v>346</v>
      </c>
      <c r="B47" s="84">
        <v>3114</v>
      </c>
      <c r="C47" s="211">
        <v>48623733</v>
      </c>
      <c r="D47" s="98" t="s">
        <v>109</v>
      </c>
      <c r="E47" s="150">
        <v>4654.0199999999995</v>
      </c>
      <c r="F47" s="151">
        <v>490.53200000000004</v>
      </c>
      <c r="G47" s="159">
        <v>0</v>
      </c>
      <c r="H47" s="153">
        <v>398.13</v>
      </c>
      <c r="I47" s="267"/>
      <c r="J47" s="302"/>
      <c r="K47" s="281"/>
      <c r="L47" s="158"/>
      <c r="M47" s="158"/>
      <c r="N47" s="336"/>
      <c r="O47" s="181">
        <f t="shared" si="0"/>
        <v>0</v>
      </c>
      <c r="P47" s="181"/>
      <c r="Q47" s="208">
        <f t="shared" si="1"/>
        <v>0</v>
      </c>
      <c r="R47" s="124">
        <f t="shared" si="2"/>
        <v>4654.0199999999995</v>
      </c>
      <c r="S47" s="187">
        <f t="shared" si="3"/>
        <v>490.53200000000004</v>
      </c>
      <c r="T47" s="357">
        <f t="shared" si="4"/>
        <v>0</v>
      </c>
      <c r="U47" s="364">
        <f t="shared" si="10"/>
        <v>398.13</v>
      </c>
      <c r="V47" s="247">
        <v>3</v>
      </c>
      <c r="W47" s="195"/>
      <c r="X47" s="257">
        <v>0</v>
      </c>
      <c r="Y47" s="194"/>
      <c r="Z47" s="132"/>
      <c r="AA47" s="130">
        <f t="shared" si="6"/>
        <v>0</v>
      </c>
      <c r="AB47" s="131">
        <f t="shared" si="7"/>
        <v>0</v>
      </c>
      <c r="AC47" s="229">
        <f t="shared" si="8"/>
        <v>0</v>
      </c>
      <c r="AE47" s="228" t="str">
        <f t="shared" si="9"/>
        <v/>
      </c>
    </row>
    <row r="48" spans="1:31" ht="25.5" hidden="1" customHeight="1" x14ac:dyDescent="0.25">
      <c r="A48" s="56">
        <v>349</v>
      </c>
      <c r="B48" s="85">
        <v>3133</v>
      </c>
      <c r="C48" s="211">
        <v>48623741</v>
      </c>
      <c r="D48" s="98" t="s">
        <v>27</v>
      </c>
      <c r="E48" s="150">
        <v>8177.28</v>
      </c>
      <c r="F48" s="151">
        <v>602.58200000000011</v>
      </c>
      <c r="G48" s="159">
        <v>0</v>
      </c>
      <c r="H48" s="153">
        <v>496.57</v>
      </c>
      <c r="I48" s="267"/>
      <c r="J48" s="302"/>
      <c r="K48" s="281"/>
      <c r="L48" s="158"/>
      <c r="M48" s="158"/>
      <c r="N48" s="336"/>
      <c r="O48" s="181">
        <f t="shared" si="0"/>
        <v>0</v>
      </c>
      <c r="P48" s="181"/>
      <c r="Q48" s="208">
        <f t="shared" si="1"/>
        <v>0</v>
      </c>
      <c r="R48" s="124">
        <f t="shared" si="2"/>
        <v>8177.28</v>
      </c>
      <c r="S48" s="187">
        <f t="shared" si="3"/>
        <v>602.58200000000011</v>
      </c>
      <c r="T48" s="357">
        <f t="shared" si="4"/>
        <v>0</v>
      </c>
      <c r="U48" s="364">
        <f t="shared" si="10"/>
        <v>496.57</v>
      </c>
      <c r="V48" s="247">
        <v>3</v>
      </c>
      <c r="W48" s="195"/>
      <c r="X48" s="257">
        <v>0</v>
      </c>
      <c r="Y48" s="194"/>
      <c r="Z48" s="132"/>
      <c r="AA48" s="130">
        <f t="shared" si="6"/>
        <v>0</v>
      </c>
      <c r="AB48" s="131">
        <f t="shared" si="7"/>
        <v>0</v>
      </c>
      <c r="AC48" s="229">
        <f t="shared" si="8"/>
        <v>0</v>
      </c>
      <c r="AE48" s="228" t="str">
        <f t="shared" si="9"/>
        <v/>
      </c>
    </row>
    <row r="49" spans="1:31" ht="29.25" hidden="1" thickBot="1" x14ac:dyDescent="0.3">
      <c r="A49" s="91">
        <v>358</v>
      </c>
      <c r="B49" s="110">
        <v>3114</v>
      </c>
      <c r="C49" s="212">
        <v>70836469</v>
      </c>
      <c r="D49" s="106" t="s">
        <v>92</v>
      </c>
      <c r="E49" s="169">
        <v>1975.17</v>
      </c>
      <c r="F49" s="170">
        <v>134.50799999999998</v>
      </c>
      <c r="G49" s="171">
        <v>176</v>
      </c>
      <c r="H49" s="172">
        <v>109</v>
      </c>
      <c r="I49" s="284"/>
      <c r="J49" s="303"/>
      <c r="K49" s="304"/>
      <c r="L49" s="277"/>
      <c r="M49" s="277"/>
      <c r="N49" s="337"/>
      <c r="O49" s="285">
        <f t="shared" si="0"/>
        <v>0</v>
      </c>
      <c r="P49" s="285"/>
      <c r="Q49" s="282">
        <f t="shared" si="1"/>
        <v>0</v>
      </c>
      <c r="R49" s="246">
        <f t="shared" si="2"/>
        <v>1975.17</v>
      </c>
      <c r="S49" s="189">
        <f t="shared" si="3"/>
        <v>134.50799999999998</v>
      </c>
      <c r="T49" s="358">
        <f t="shared" si="4"/>
        <v>176</v>
      </c>
      <c r="U49" s="366">
        <f t="shared" si="10"/>
        <v>109</v>
      </c>
      <c r="V49" s="247">
        <v>1.5</v>
      </c>
      <c r="W49" s="197"/>
      <c r="X49" s="257">
        <v>15.5</v>
      </c>
      <c r="Y49" s="197"/>
      <c r="Z49" s="132"/>
      <c r="AA49" s="292">
        <f t="shared" si="6"/>
        <v>0</v>
      </c>
      <c r="AB49" s="296">
        <f t="shared" si="7"/>
        <v>0</v>
      </c>
      <c r="AC49" s="293">
        <f t="shared" si="8"/>
        <v>0</v>
      </c>
      <c r="AE49" s="228" t="str">
        <f t="shared" si="9"/>
        <v/>
      </c>
    </row>
    <row r="50" spans="1:31" ht="28.5" hidden="1" x14ac:dyDescent="0.25">
      <c r="A50" s="111">
        <v>367</v>
      </c>
      <c r="B50" s="112">
        <v>3121</v>
      </c>
      <c r="C50" s="219">
        <v>60884703</v>
      </c>
      <c r="D50" s="108" t="s">
        <v>28</v>
      </c>
      <c r="E50" s="173">
        <v>7159.7000000000016</v>
      </c>
      <c r="F50" s="174">
        <v>544.13699999999994</v>
      </c>
      <c r="G50" s="163">
        <v>400.65999999999997</v>
      </c>
      <c r="H50" s="175">
        <v>438.14</v>
      </c>
      <c r="I50" s="279"/>
      <c r="J50" s="306"/>
      <c r="K50" s="306"/>
      <c r="L50" s="174"/>
      <c r="M50" s="174"/>
      <c r="N50" s="338"/>
      <c r="O50" s="174">
        <f t="shared" si="0"/>
        <v>0</v>
      </c>
      <c r="P50" s="174"/>
      <c r="Q50" s="208">
        <f t="shared" si="1"/>
        <v>0</v>
      </c>
      <c r="R50" s="124">
        <f t="shared" si="2"/>
        <v>7159.7000000000016</v>
      </c>
      <c r="S50" s="188">
        <f t="shared" si="3"/>
        <v>544.13699999999994</v>
      </c>
      <c r="T50" s="360">
        <f t="shared" si="4"/>
        <v>400.65999999999997</v>
      </c>
      <c r="U50" s="364">
        <f t="shared" si="10"/>
        <v>438.14</v>
      </c>
      <c r="V50" s="248">
        <v>5</v>
      </c>
      <c r="W50" s="198"/>
      <c r="X50" s="258">
        <v>40.99</v>
      </c>
      <c r="Y50" s="299"/>
      <c r="Z50" s="132"/>
      <c r="AA50" s="127">
        <f t="shared" si="6"/>
        <v>0</v>
      </c>
      <c r="AB50" s="128">
        <f t="shared" si="7"/>
        <v>0</v>
      </c>
      <c r="AC50" s="129">
        <f t="shared" si="8"/>
        <v>0</v>
      </c>
      <c r="AE50" s="228" t="str">
        <f t="shared" si="9"/>
        <v/>
      </c>
    </row>
    <row r="51" spans="1:31" hidden="1" x14ac:dyDescent="0.25">
      <c r="A51" s="60">
        <v>368</v>
      </c>
      <c r="B51" s="58">
        <v>3121</v>
      </c>
      <c r="C51" s="220">
        <v>60884762</v>
      </c>
      <c r="D51" s="98" t="s">
        <v>29</v>
      </c>
      <c r="E51" s="157">
        <v>3087.9</v>
      </c>
      <c r="F51" s="158">
        <v>517.73</v>
      </c>
      <c r="G51" s="159">
        <v>654</v>
      </c>
      <c r="H51" s="160">
        <v>416.85999999999996</v>
      </c>
      <c r="I51" s="267"/>
      <c r="J51" s="302"/>
      <c r="K51" s="281"/>
      <c r="L51" s="158"/>
      <c r="M51" s="158"/>
      <c r="N51" s="336"/>
      <c r="O51" s="181">
        <f t="shared" si="0"/>
        <v>0</v>
      </c>
      <c r="P51" s="181"/>
      <c r="Q51" s="208">
        <f t="shared" si="1"/>
        <v>0</v>
      </c>
      <c r="R51" s="124">
        <f t="shared" si="2"/>
        <v>3087.9</v>
      </c>
      <c r="S51" s="187">
        <f t="shared" si="3"/>
        <v>517.73</v>
      </c>
      <c r="T51" s="357">
        <f t="shared" si="4"/>
        <v>654</v>
      </c>
      <c r="U51" s="364">
        <f t="shared" si="10"/>
        <v>416.85999999999996</v>
      </c>
      <c r="V51" s="251">
        <v>5</v>
      </c>
      <c r="W51" s="195"/>
      <c r="X51" s="261">
        <v>39.22</v>
      </c>
      <c r="Y51" s="197"/>
      <c r="Z51" s="132"/>
      <c r="AA51" s="130">
        <f t="shared" si="6"/>
        <v>0</v>
      </c>
      <c r="AB51" s="131">
        <f t="shared" si="7"/>
        <v>0</v>
      </c>
      <c r="AC51" s="229">
        <f t="shared" si="8"/>
        <v>0</v>
      </c>
      <c r="AE51" s="228" t="str">
        <f t="shared" si="9"/>
        <v/>
      </c>
    </row>
    <row r="52" spans="1:31" ht="28.5" x14ac:dyDescent="0.25">
      <c r="A52" s="57">
        <v>371</v>
      </c>
      <c r="B52" s="59">
        <v>3122</v>
      </c>
      <c r="C52" s="220">
        <v>60884711</v>
      </c>
      <c r="D52" s="106" t="s">
        <v>30</v>
      </c>
      <c r="E52" s="157">
        <v>5181.420000000001</v>
      </c>
      <c r="F52" s="158">
        <v>197.411</v>
      </c>
      <c r="G52" s="159">
        <v>0</v>
      </c>
      <c r="H52" s="160">
        <v>165.88</v>
      </c>
      <c r="I52" s="267"/>
      <c r="J52" s="301"/>
      <c r="K52" s="281"/>
      <c r="L52" s="158"/>
      <c r="M52" s="158"/>
      <c r="N52" s="336"/>
      <c r="O52" s="181">
        <f t="shared" si="0"/>
        <v>0</v>
      </c>
      <c r="P52" s="158"/>
      <c r="Q52" s="208">
        <f t="shared" si="1"/>
        <v>0</v>
      </c>
      <c r="R52" s="124">
        <f t="shared" si="2"/>
        <v>5181.420000000001</v>
      </c>
      <c r="S52" s="187">
        <f t="shared" si="3"/>
        <v>197.411</v>
      </c>
      <c r="T52" s="357">
        <f t="shared" si="4"/>
        <v>0</v>
      </c>
      <c r="U52" s="364">
        <f t="shared" si="10"/>
        <v>165.88</v>
      </c>
      <c r="V52" s="251">
        <v>5</v>
      </c>
      <c r="W52" s="195"/>
      <c r="X52" s="261">
        <f>75.25+18.45</f>
        <v>93.7</v>
      </c>
      <c r="Y52" s="194">
        <v>18.45</v>
      </c>
      <c r="Z52" s="132"/>
      <c r="AA52" s="130">
        <f t="shared" si="6"/>
        <v>0</v>
      </c>
      <c r="AB52" s="131">
        <f t="shared" si="7"/>
        <v>0</v>
      </c>
      <c r="AC52" s="229">
        <f t="shared" si="8"/>
        <v>0</v>
      </c>
      <c r="AE52" s="228" t="str">
        <f t="shared" si="9"/>
        <v>A</v>
      </c>
    </row>
    <row r="53" spans="1:31" ht="39.6" hidden="1" customHeight="1" x14ac:dyDescent="0.25">
      <c r="A53" s="60">
        <v>370</v>
      </c>
      <c r="B53" s="62">
        <v>3122</v>
      </c>
      <c r="C53" s="220">
        <v>60884746</v>
      </c>
      <c r="D53" s="98" t="s">
        <v>31</v>
      </c>
      <c r="E53" s="157">
        <v>6274.8399999999992</v>
      </c>
      <c r="F53" s="158">
        <v>549.90499999999997</v>
      </c>
      <c r="G53" s="159">
        <v>130</v>
      </c>
      <c r="H53" s="160">
        <v>442.34999999999997</v>
      </c>
      <c r="I53" s="267"/>
      <c r="J53" s="302"/>
      <c r="K53" s="281"/>
      <c r="L53" s="158"/>
      <c r="M53" s="158"/>
      <c r="N53" s="336"/>
      <c r="O53" s="181">
        <f t="shared" si="0"/>
        <v>0</v>
      </c>
      <c r="P53" s="158"/>
      <c r="Q53" s="208">
        <f t="shared" si="1"/>
        <v>0</v>
      </c>
      <c r="R53" s="124">
        <f t="shared" si="2"/>
        <v>6274.8399999999992</v>
      </c>
      <c r="S53" s="187">
        <f t="shared" si="3"/>
        <v>549.90499999999997</v>
      </c>
      <c r="T53" s="357">
        <f t="shared" si="4"/>
        <v>130</v>
      </c>
      <c r="U53" s="364">
        <f t="shared" si="10"/>
        <v>442.34999999999997</v>
      </c>
      <c r="V53" s="251">
        <v>6</v>
      </c>
      <c r="W53" s="195"/>
      <c r="X53" s="261">
        <v>729.8</v>
      </c>
      <c r="Y53" s="194"/>
      <c r="Z53" s="132"/>
      <c r="AA53" s="130">
        <f t="shared" si="6"/>
        <v>0</v>
      </c>
      <c r="AB53" s="131">
        <f t="shared" si="7"/>
        <v>0</v>
      </c>
      <c r="AC53" s="229">
        <f t="shared" si="8"/>
        <v>0</v>
      </c>
      <c r="AE53" s="228" t="str">
        <f t="shared" si="9"/>
        <v/>
      </c>
    </row>
    <row r="54" spans="1:31" ht="42.75" hidden="1" x14ac:dyDescent="0.25">
      <c r="A54" s="60">
        <v>454</v>
      </c>
      <c r="B54" s="62">
        <v>3127</v>
      </c>
      <c r="C54" s="220">
        <v>75137011</v>
      </c>
      <c r="D54" s="100" t="s">
        <v>32</v>
      </c>
      <c r="E54" s="157">
        <v>21474.82</v>
      </c>
      <c r="F54" s="158">
        <v>6196.2709999999997</v>
      </c>
      <c r="G54" s="159">
        <v>10000</v>
      </c>
      <c r="H54" s="160">
        <v>5003.58</v>
      </c>
      <c r="I54" s="245"/>
      <c r="J54" s="302"/>
      <c r="K54" s="281"/>
      <c r="L54" s="158"/>
      <c r="M54" s="158"/>
      <c r="N54" s="336"/>
      <c r="O54" s="181">
        <f t="shared" si="0"/>
        <v>0</v>
      </c>
      <c r="P54" s="158"/>
      <c r="Q54" s="208">
        <f t="shared" si="1"/>
        <v>0</v>
      </c>
      <c r="R54" s="124">
        <f>SUM(E54,I54:M54,O54)</f>
        <v>21474.82</v>
      </c>
      <c r="S54" s="187">
        <f t="shared" si="3"/>
        <v>6196.2709999999997</v>
      </c>
      <c r="T54" s="357">
        <f t="shared" si="4"/>
        <v>10000</v>
      </c>
      <c r="U54" s="364">
        <f t="shared" si="10"/>
        <v>5003.58</v>
      </c>
      <c r="V54" s="249">
        <v>6</v>
      </c>
      <c r="W54" s="195"/>
      <c r="X54" s="259">
        <v>2056.3000000000002</v>
      </c>
      <c r="Y54" s="194"/>
      <c r="Z54" s="134"/>
      <c r="AA54" s="130">
        <f t="shared" si="6"/>
        <v>0</v>
      </c>
      <c r="AB54" s="131">
        <f t="shared" si="7"/>
        <v>0</v>
      </c>
      <c r="AC54" s="229">
        <f t="shared" si="8"/>
        <v>0</v>
      </c>
      <c r="AE54" s="228" t="str">
        <f t="shared" si="9"/>
        <v/>
      </c>
    </row>
    <row r="55" spans="1:31" ht="43.5" hidden="1" x14ac:dyDescent="0.25">
      <c r="A55" s="60">
        <v>372</v>
      </c>
      <c r="B55" s="62">
        <v>3127</v>
      </c>
      <c r="C55" s="220">
        <v>60884690</v>
      </c>
      <c r="D55" s="107" t="s">
        <v>102</v>
      </c>
      <c r="E55" s="157">
        <v>11257.340000000002</v>
      </c>
      <c r="F55" s="158">
        <v>1695.9569999999999</v>
      </c>
      <c r="G55" s="159">
        <v>342</v>
      </c>
      <c r="H55" s="160">
        <v>1381.0699999999997</v>
      </c>
      <c r="I55" s="245"/>
      <c r="J55" s="302"/>
      <c r="K55" s="281"/>
      <c r="L55" s="158"/>
      <c r="M55" s="158"/>
      <c r="N55" s="336"/>
      <c r="O55" s="181">
        <f t="shared" si="0"/>
        <v>0</v>
      </c>
      <c r="P55" s="158"/>
      <c r="Q55" s="208">
        <f t="shared" si="1"/>
        <v>0</v>
      </c>
      <c r="R55" s="124">
        <f t="shared" si="2"/>
        <v>11257.340000000002</v>
      </c>
      <c r="S55" s="187">
        <f t="shared" si="3"/>
        <v>1695.9569999999999</v>
      </c>
      <c r="T55" s="357">
        <f t="shared" si="4"/>
        <v>342</v>
      </c>
      <c r="U55" s="364">
        <f t="shared" si="10"/>
        <v>1381.0699999999997</v>
      </c>
      <c r="V55" s="252">
        <v>6</v>
      </c>
      <c r="W55" s="195"/>
      <c r="X55" s="262">
        <v>711.1</v>
      </c>
      <c r="Y55" s="194"/>
      <c r="Z55" s="132"/>
      <c r="AA55" s="130">
        <f t="shared" si="6"/>
        <v>0</v>
      </c>
      <c r="AB55" s="131">
        <f t="shared" si="7"/>
        <v>0</v>
      </c>
      <c r="AC55" s="229">
        <f t="shared" si="8"/>
        <v>0</v>
      </c>
      <c r="AE55" s="228" t="str">
        <f t="shared" si="9"/>
        <v/>
      </c>
    </row>
    <row r="56" spans="1:31" ht="33" hidden="1" customHeight="1" x14ac:dyDescent="0.25">
      <c r="A56" s="60">
        <v>381</v>
      </c>
      <c r="B56" s="62">
        <v>3114</v>
      </c>
      <c r="C56" s="220">
        <v>70152497</v>
      </c>
      <c r="D56" s="98" t="s">
        <v>33</v>
      </c>
      <c r="E56" s="157">
        <v>2732.6899999999991</v>
      </c>
      <c r="F56" s="158">
        <v>10.692</v>
      </c>
      <c r="G56" s="159">
        <v>70</v>
      </c>
      <c r="H56" s="160">
        <v>8.6</v>
      </c>
      <c r="I56" s="267"/>
      <c r="J56" s="302"/>
      <c r="K56" s="281"/>
      <c r="L56" s="158"/>
      <c r="M56" s="158"/>
      <c r="N56" s="336"/>
      <c r="O56" s="181">
        <f t="shared" si="0"/>
        <v>0</v>
      </c>
      <c r="P56" s="158"/>
      <c r="Q56" s="208">
        <f t="shared" si="1"/>
        <v>0</v>
      </c>
      <c r="R56" s="124">
        <f t="shared" si="2"/>
        <v>2732.6899999999991</v>
      </c>
      <c r="S56" s="187">
        <f t="shared" si="3"/>
        <v>10.692</v>
      </c>
      <c r="T56" s="357">
        <f t="shared" si="4"/>
        <v>70</v>
      </c>
      <c r="U56" s="364">
        <f t="shared" si="10"/>
        <v>8.6</v>
      </c>
      <c r="V56" s="252">
        <v>1.5</v>
      </c>
      <c r="W56" s="195"/>
      <c r="X56" s="262">
        <v>5</v>
      </c>
      <c r="Y56" s="194"/>
      <c r="Z56" s="132"/>
      <c r="AA56" s="130">
        <f t="shared" si="6"/>
        <v>0</v>
      </c>
      <c r="AB56" s="131">
        <f t="shared" si="7"/>
        <v>0</v>
      </c>
      <c r="AC56" s="229">
        <f t="shared" si="8"/>
        <v>0</v>
      </c>
      <c r="AE56" s="228" t="str">
        <f t="shared" si="9"/>
        <v/>
      </c>
    </row>
    <row r="57" spans="1:31" ht="28.5" hidden="1" x14ac:dyDescent="0.25">
      <c r="A57" s="60">
        <v>379</v>
      </c>
      <c r="B57" s="62">
        <v>3114</v>
      </c>
      <c r="C57" s="220">
        <v>70152501</v>
      </c>
      <c r="D57" s="98" t="s">
        <v>34</v>
      </c>
      <c r="E57" s="157">
        <v>1225.2199999999998</v>
      </c>
      <c r="F57" s="158">
        <v>61.054000000000002</v>
      </c>
      <c r="G57" s="159">
        <v>0</v>
      </c>
      <c r="H57" s="160">
        <v>49.370000000000005</v>
      </c>
      <c r="I57" s="267"/>
      <c r="J57" s="302"/>
      <c r="K57" s="281"/>
      <c r="L57" s="158"/>
      <c r="M57" s="158"/>
      <c r="N57" s="336"/>
      <c r="O57" s="181">
        <f t="shared" si="0"/>
        <v>0</v>
      </c>
      <c r="P57" s="181"/>
      <c r="Q57" s="208">
        <f t="shared" si="1"/>
        <v>0</v>
      </c>
      <c r="R57" s="124">
        <f t="shared" si="2"/>
        <v>1225.2199999999998</v>
      </c>
      <c r="S57" s="187">
        <f t="shared" si="3"/>
        <v>61.054000000000002</v>
      </c>
      <c r="T57" s="357">
        <f t="shared" si="4"/>
        <v>0</v>
      </c>
      <c r="U57" s="364">
        <f t="shared" si="10"/>
        <v>49.370000000000005</v>
      </c>
      <c r="V57" s="252">
        <v>1.5</v>
      </c>
      <c r="W57" s="195"/>
      <c r="X57" s="262">
        <v>0</v>
      </c>
      <c r="Y57" s="195"/>
      <c r="Z57" s="132"/>
      <c r="AA57" s="130">
        <f t="shared" si="6"/>
        <v>0</v>
      </c>
      <c r="AB57" s="131">
        <f t="shared" si="7"/>
        <v>0</v>
      </c>
      <c r="AC57" s="229">
        <f t="shared" si="8"/>
        <v>0</v>
      </c>
      <c r="AE57" s="228" t="str">
        <f t="shared" si="9"/>
        <v/>
      </c>
    </row>
    <row r="58" spans="1:31" ht="28.5" hidden="1" x14ac:dyDescent="0.25">
      <c r="A58" s="60">
        <v>374</v>
      </c>
      <c r="B58" s="62">
        <v>3133</v>
      </c>
      <c r="C58" s="220">
        <v>60884681</v>
      </c>
      <c r="D58" s="98" t="s">
        <v>44</v>
      </c>
      <c r="E58" s="157">
        <v>2975.26</v>
      </c>
      <c r="F58" s="158">
        <v>207.65600000000001</v>
      </c>
      <c r="G58" s="159">
        <v>0</v>
      </c>
      <c r="H58" s="160">
        <v>169.43</v>
      </c>
      <c r="I58" s="267"/>
      <c r="J58" s="302"/>
      <c r="K58" s="281"/>
      <c r="L58" s="158"/>
      <c r="M58" s="158"/>
      <c r="N58" s="336"/>
      <c r="O58" s="181">
        <f t="shared" si="0"/>
        <v>0</v>
      </c>
      <c r="P58" s="181"/>
      <c r="Q58" s="208">
        <f t="shared" si="1"/>
        <v>0</v>
      </c>
      <c r="R58" s="124">
        <f t="shared" si="2"/>
        <v>2975.26</v>
      </c>
      <c r="S58" s="187">
        <f t="shared" si="3"/>
        <v>207.65600000000001</v>
      </c>
      <c r="T58" s="357">
        <f t="shared" si="4"/>
        <v>0</v>
      </c>
      <c r="U58" s="364">
        <f t="shared" si="10"/>
        <v>169.43</v>
      </c>
      <c r="V58" s="252">
        <v>3</v>
      </c>
      <c r="W58" s="195"/>
      <c r="X58" s="262">
        <v>0</v>
      </c>
      <c r="Y58" s="194"/>
      <c r="Z58" s="132"/>
      <c r="AA58" s="130">
        <f t="shared" si="6"/>
        <v>0</v>
      </c>
      <c r="AB58" s="131">
        <f t="shared" si="7"/>
        <v>0</v>
      </c>
      <c r="AC58" s="229">
        <f t="shared" si="8"/>
        <v>0</v>
      </c>
      <c r="AE58" s="228" t="str">
        <f t="shared" si="9"/>
        <v/>
      </c>
    </row>
    <row r="59" spans="1:31" ht="25.15" customHeight="1" thickBot="1" x14ac:dyDescent="0.3">
      <c r="A59" s="61">
        <v>380</v>
      </c>
      <c r="B59" s="63">
        <v>3133</v>
      </c>
      <c r="C59" s="221">
        <v>70835144</v>
      </c>
      <c r="D59" s="105" t="s">
        <v>35</v>
      </c>
      <c r="E59" s="176">
        <v>4412.76</v>
      </c>
      <c r="F59" s="177">
        <v>262.86</v>
      </c>
      <c r="G59" s="178">
        <v>650</v>
      </c>
      <c r="H59" s="179">
        <v>215.29999999999998</v>
      </c>
      <c r="I59" s="286"/>
      <c r="J59" s="392"/>
      <c r="K59" s="393"/>
      <c r="L59" s="277"/>
      <c r="M59" s="177"/>
      <c r="N59" s="339">
        <v>24.49</v>
      </c>
      <c r="O59" s="177">
        <f t="shared" si="0"/>
        <v>0</v>
      </c>
      <c r="P59" s="177"/>
      <c r="Q59" s="287">
        <f t="shared" si="1"/>
        <v>0</v>
      </c>
      <c r="R59" s="135">
        <f>SUM(E59,I59:M59,O59)</f>
        <v>4412.76</v>
      </c>
      <c r="S59" s="190">
        <f t="shared" si="3"/>
        <v>287.35000000000002</v>
      </c>
      <c r="T59" s="359">
        <f t="shared" si="4"/>
        <v>650</v>
      </c>
      <c r="U59" s="366">
        <f t="shared" si="10"/>
        <v>215.29999999999998</v>
      </c>
      <c r="V59" s="394">
        <v>3</v>
      </c>
      <c r="W59" s="196"/>
      <c r="X59" s="395">
        <v>3.96</v>
      </c>
      <c r="Y59" s="396"/>
      <c r="Z59" s="132"/>
      <c r="AA59" s="292">
        <f t="shared" si="6"/>
        <v>0</v>
      </c>
      <c r="AB59" s="296">
        <f t="shared" si="7"/>
        <v>0</v>
      </c>
      <c r="AC59" s="293">
        <f t="shared" si="8"/>
        <v>0</v>
      </c>
      <c r="AE59" s="228" t="str">
        <f t="shared" si="9"/>
        <v>A</v>
      </c>
    </row>
    <row r="60" spans="1:31" ht="28.5" hidden="1" x14ac:dyDescent="0.25">
      <c r="A60" s="89">
        <v>409</v>
      </c>
      <c r="B60" s="90">
        <v>3121</v>
      </c>
      <c r="C60" s="217">
        <v>60153393</v>
      </c>
      <c r="D60" s="108" t="s">
        <v>36</v>
      </c>
      <c r="E60" s="180">
        <v>4006.59</v>
      </c>
      <c r="F60" s="181">
        <v>63.497999999999998</v>
      </c>
      <c r="G60" s="166">
        <v>0</v>
      </c>
      <c r="H60" s="182">
        <v>51.26</v>
      </c>
      <c r="I60" s="279"/>
      <c r="J60" s="305"/>
      <c r="K60" s="306"/>
      <c r="L60" s="174"/>
      <c r="M60" s="174"/>
      <c r="N60" s="338"/>
      <c r="O60" s="181">
        <f t="shared" si="0"/>
        <v>0</v>
      </c>
      <c r="P60" s="174"/>
      <c r="Q60" s="208">
        <f t="shared" si="1"/>
        <v>0</v>
      </c>
      <c r="R60" s="127">
        <f t="shared" si="2"/>
        <v>4006.59</v>
      </c>
      <c r="S60" s="187">
        <f t="shared" si="3"/>
        <v>63.497999999999998</v>
      </c>
      <c r="T60" s="357">
        <f t="shared" si="4"/>
        <v>0</v>
      </c>
      <c r="U60" s="367">
        <f t="shared" si="10"/>
        <v>51.26</v>
      </c>
      <c r="V60" s="254">
        <v>5</v>
      </c>
      <c r="W60" s="198"/>
      <c r="X60" s="264">
        <v>2.1</v>
      </c>
      <c r="Y60" s="299"/>
      <c r="Z60" s="132"/>
      <c r="AA60" s="127">
        <f t="shared" si="6"/>
        <v>0</v>
      </c>
      <c r="AB60" s="128">
        <f t="shared" si="7"/>
        <v>0</v>
      </c>
      <c r="AC60" s="129">
        <f t="shared" si="8"/>
        <v>0</v>
      </c>
      <c r="AE60" s="228" t="str">
        <f t="shared" si="9"/>
        <v/>
      </c>
    </row>
    <row r="61" spans="1:31" ht="23.65" hidden="1" customHeight="1" x14ac:dyDescent="0.25">
      <c r="A61" s="56">
        <v>410</v>
      </c>
      <c r="B61" s="84">
        <v>3121</v>
      </c>
      <c r="C61" s="211">
        <v>60153237</v>
      </c>
      <c r="D61" s="98" t="s">
        <v>37</v>
      </c>
      <c r="E61" s="157">
        <v>8982.6500000000015</v>
      </c>
      <c r="F61" s="158">
        <v>1091.0039999999999</v>
      </c>
      <c r="G61" s="159">
        <v>60</v>
      </c>
      <c r="H61" s="160">
        <v>878.64</v>
      </c>
      <c r="I61" s="267"/>
      <c r="J61" s="281"/>
      <c r="K61" s="281"/>
      <c r="L61" s="158"/>
      <c r="M61" s="158"/>
      <c r="N61" s="336"/>
      <c r="O61" s="181">
        <f t="shared" si="0"/>
        <v>0</v>
      </c>
      <c r="P61" s="158"/>
      <c r="Q61" s="208">
        <f t="shared" si="1"/>
        <v>0</v>
      </c>
      <c r="R61" s="124">
        <f t="shared" si="2"/>
        <v>8982.6500000000015</v>
      </c>
      <c r="S61" s="187">
        <f t="shared" si="3"/>
        <v>1091.0039999999999</v>
      </c>
      <c r="T61" s="357">
        <f t="shared" si="4"/>
        <v>60</v>
      </c>
      <c r="U61" s="364">
        <f t="shared" si="10"/>
        <v>878.64</v>
      </c>
      <c r="V61" s="247">
        <v>5</v>
      </c>
      <c r="W61" s="195"/>
      <c r="X61" s="257">
        <v>19.2</v>
      </c>
      <c r="Y61" s="194"/>
      <c r="Z61" s="132"/>
      <c r="AA61" s="130">
        <f t="shared" si="6"/>
        <v>0</v>
      </c>
      <c r="AB61" s="131">
        <f t="shared" si="7"/>
        <v>0</v>
      </c>
      <c r="AC61" s="229">
        <f t="shared" si="8"/>
        <v>0</v>
      </c>
      <c r="AE61" s="228" t="str">
        <f t="shared" si="9"/>
        <v/>
      </c>
    </row>
    <row r="62" spans="1:31" ht="28.5" hidden="1" x14ac:dyDescent="0.25">
      <c r="A62" s="91">
        <v>413</v>
      </c>
      <c r="B62" s="92">
        <v>3121</v>
      </c>
      <c r="C62" s="211">
        <v>60153245</v>
      </c>
      <c r="D62" s="121" t="s">
        <v>103</v>
      </c>
      <c r="E62" s="157">
        <v>11851.019999999999</v>
      </c>
      <c r="F62" s="158">
        <v>894.59899999999982</v>
      </c>
      <c r="G62" s="159">
        <v>450</v>
      </c>
      <c r="H62" s="160">
        <v>721.75999999999988</v>
      </c>
      <c r="I62" s="267"/>
      <c r="J62" s="302"/>
      <c r="K62" s="281"/>
      <c r="L62" s="158"/>
      <c r="M62" s="158"/>
      <c r="N62" s="336"/>
      <c r="O62" s="181">
        <f t="shared" si="0"/>
        <v>0</v>
      </c>
      <c r="P62" s="158"/>
      <c r="Q62" s="208">
        <f t="shared" si="1"/>
        <v>0</v>
      </c>
      <c r="R62" s="124">
        <f t="shared" si="2"/>
        <v>11851.019999999999</v>
      </c>
      <c r="S62" s="187">
        <f t="shared" si="3"/>
        <v>894.59899999999982</v>
      </c>
      <c r="T62" s="357">
        <f t="shared" si="4"/>
        <v>450</v>
      </c>
      <c r="U62" s="364">
        <f t="shared" si="10"/>
        <v>721.75999999999988</v>
      </c>
      <c r="V62" s="247">
        <v>6</v>
      </c>
      <c r="W62" s="195"/>
      <c r="X62" s="257">
        <v>75.599999999999994</v>
      </c>
      <c r="Y62" s="194"/>
      <c r="Z62" s="132"/>
      <c r="AA62" s="130">
        <f t="shared" si="6"/>
        <v>0</v>
      </c>
      <c r="AB62" s="131">
        <f t="shared" si="7"/>
        <v>0</v>
      </c>
      <c r="AC62" s="229">
        <f t="shared" si="8"/>
        <v>0</v>
      </c>
      <c r="AE62" s="228" t="str">
        <f t="shared" si="9"/>
        <v/>
      </c>
    </row>
    <row r="63" spans="1:31" ht="42.75" x14ac:dyDescent="0.25">
      <c r="A63" s="56">
        <v>418</v>
      </c>
      <c r="B63" s="84">
        <v>3127</v>
      </c>
      <c r="C63" s="211">
        <v>67439918</v>
      </c>
      <c r="D63" s="98" t="s">
        <v>110</v>
      </c>
      <c r="E63" s="157">
        <v>12494.91</v>
      </c>
      <c r="F63" s="158">
        <v>1673.3020000000001</v>
      </c>
      <c r="G63" s="159">
        <v>2119.44</v>
      </c>
      <c r="H63" s="160">
        <v>1408.9299999999998</v>
      </c>
      <c r="I63" s="267"/>
      <c r="J63" s="302"/>
      <c r="K63" s="281"/>
      <c r="L63" s="158"/>
      <c r="M63" s="158"/>
      <c r="N63" s="336">
        <v>3.64</v>
      </c>
      <c r="O63" s="181">
        <f t="shared" si="0"/>
        <v>0</v>
      </c>
      <c r="P63" s="158"/>
      <c r="Q63" s="208">
        <f t="shared" si="1"/>
        <v>0</v>
      </c>
      <c r="R63" s="124">
        <f t="shared" si="2"/>
        <v>12494.91</v>
      </c>
      <c r="S63" s="187">
        <f t="shared" si="3"/>
        <v>1676.9420000000002</v>
      </c>
      <c r="T63" s="357">
        <f t="shared" si="4"/>
        <v>2119.44</v>
      </c>
      <c r="U63" s="364">
        <f t="shared" si="10"/>
        <v>1408.9299999999998</v>
      </c>
      <c r="V63" s="247">
        <v>6</v>
      </c>
      <c r="W63" s="195"/>
      <c r="X63" s="257">
        <v>107.72</v>
      </c>
      <c r="Y63" s="194"/>
      <c r="Z63" s="132"/>
      <c r="AA63" s="130">
        <f t="shared" si="6"/>
        <v>0</v>
      </c>
      <c r="AB63" s="131">
        <f t="shared" si="7"/>
        <v>0</v>
      </c>
      <c r="AC63" s="229">
        <f t="shared" si="8"/>
        <v>0</v>
      </c>
      <c r="AE63" s="228" t="str">
        <f t="shared" si="9"/>
        <v>A</v>
      </c>
    </row>
    <row r="64" spans="1:31" ht="28.5" hidden="1" x14ac:dyDescent="0.25">
      <c r="A64" s="56">
        <v>419</v>
      </c>
      <c r="B64" s="84">
        <v>3127</v>
      </c>
      <c r="C64" s="211">
        <v>69174415</v>
      </c>
      <c r="D64" s="98" t="s">
        <v>38</v>
      </c>
      <c r="E64" s="157">
        <v>16255.410000000002</v>
      </c>
      <c r="F64" s="158">
        <v>3116.8069999999998</v>
      </c>
      <c r="G64" s="159">
        <v>5390</v>
      </c>
      <c r="H64" s="160">
        <v>2587.52</v>
      </c>
      <c r="I64" s="245"/>
      <c r="J64" s="302"/>
      <c r="K64" s="281"/>
      <c r="L64" s="158"/>
      <c r="M64" s="158"/>
      <c r="N64" s="336"/>
      <c r="O64" s="181">
        <f t="shared" si="0"/>
        <v>0</v>
      </c>
      <c r="P64" s="158"/>
      <c r="Q64" s="208">
        <f t="shared" si="1"/>
        <v>0</v>
      </c>
      <c r="R64" s="124">
        <f t="shared" si="2"/>
        <v>16255.410000000002</v>
      </c>
      <c r="S64" s="187">
        <f t="shared" si="3"/>
        <v>3116.8069999999998</v>
      </c>
      <c r="T64" s="357">
        <f t="shared" si="4"/>
        <v>5390</v>
      </c>
      <c r="U64" s="364">
        <f t="shared" si="10"/>
        <v>2587.52</v>
      </c>
      <c r="V64" s="247">
        <v>25</v>
      </c>
      <c r="W64" s="195"/>
      <c r="X64" s="257">
        <v>2527.3000000000002</v>
      </c>
      <c r="Y64" s="194"/>
      <c r="Z64" s="132"/>
      <c r="AA64" s="130">
        <f t="shared" si="6"/>
        <v>0</v>
      </c>
      <c r="AB64" s="131">
        <f t="shared" si="7"/>
        <v>0</v>
      </c>
      <c r="AC64" s="229">
        <f t="shared" si="8"/>
        <v>0</v>
      </c>
      <c r="AE64" s="228" t="str">
        <f t="shared" si="9"/>
        <v/>
      </c>
    </row>
    <row r="65" spans="1:31" ht="42.75" x14ac:dyDescent="0.25">
      <c r="A65" s="56">
        <v>415</v>
      </c>
      <c r="B65" s="84">
        <v>3122</v>
      </c>
      <c r="C65" s="211">
        <v>13582968</v>
      </c>
      <c r="D65" s="121" t="s">
        <v>104</v>
      </c>
      <c r="E65" s="157">
        <v>13526.039999999999</v>
      </c>
      <c r="F65" s="158">
        <v>2421.0440000000003</v>
      </c>
      <c r="G65" s="159">
        <v>994</v>
      </c>
      <c r="H65" s="160">
        <v>1946.9299999999998</v>
      </c>
      <c r="I65" s="288"/>
      <c r="J65" s="302"/>
      <c r="K65" s="281"/>
      <c r="L65" s="158"/>
      <c r="M65" s="281">
        <v>-2.5</v>
      </c>
      <c r="N65" s="336"/>
      <c r="O65" s="181">
        <f t="shared" si="0"/>
        <v>0</v>
      </c>
      <c r="P65" s="158"/>
      <c r="Q65" s="208">
        <f t="shared" si="1"/>
        <v>0</v>
      </c>
      <c r="R65" s="124">
        <f t="shared" si="2"/>
        <v>13523.539999999999</v>
      </c>
      <c r="S65" s="187">
        <f t="shared" si="3"/>
        <v>2421.0440000000003</v>
      </c>
      <c r="T65" s="357">
        <f t="shared" si="4"/>
        <v>994</v>
      </c>
      <c r="U65" s="364">
        <f t="shared" si="10"/>
        <v>1946.9299999999998</v>
      </c>
      <c r="V65" s="247">
        <v>6</v>
      </c>
      <c r="W65" s="195"/>
      <c r="X65" s="257">
        <v>12</v>
      </c>
      <c r="Y65" s="328"/>
      <c r="Z65" s="132"/>
      <c r="AA65" s="130">
        <f t="shared" si="6"/>
        <v>-2.5</v>
      </c>
      <c r="AB65" s="131">
        <f t="shared" si="7"/>
        <v>0</v>
      </c>
      <c r="AC65" s="229">
        <f t="shared" si="8"/>
        <v>0</v>
      </c>
      <c r="AE65" s="228" t="str">
        <f t="shared" si="9"/>
        <v>A</v>
      </c>
    </row>
    <row r="66" spans="1:31" ht="32.25" hidden="1" customHeight="1" x14ac:dyDescent="0.25">
      <c r="A66" s="56">
        <v>416</v>
      </c>
      <c r="B66" s="84">
        <v>3127</v>
      </c>
      <c r="C66" s="211">
        <v>60153296</v>
      </c>
      <c r="D66" s="98" t="s">
        <v>66</v>
      </c>
      <c r="E66" s="157">
        <v>19989.280000000002</v>
      </c>
      <c r="F66" s="158">
        <v>4104.8999999999996</v>
      </c>
      <c r="G66" s="159">
        <v>835</v>
      </c>
      <c r="H66" s="160">
        <v>3411.81</v>
      </c>
      <c r="I66" s="288"/>
      <c r="J66" s="302"/>
      <c r="K66" s="281"/>
      <c r="L66" s="158"/>
      <c r="M66" s="158"/>
      <c r="N66" s="336"/>
      <c r="O66" s="181">
        <f t="shared" si="0"/>
        <v>0</v>
      </c>
      <c r="P66" s="158"/>
      <c r="Q66" s="208">
        <f t="shared" si="1"/>
        <v>0</v>
      </c>
      <c r="R66" s="124">
        <f t="shared" si="2"/>
        <v>19989.280000000002</v>
      </c>
      <c r="S66" s="187">
        <f t="shared" si="3"/>
        <v>4104.8999999999996</v>
      </c>
      <c r="T66" s="357">
        <f t="shared" si="4"/>
        <v>835</v>
      </c>
      <c r="U66" s="364">
        <f t="shared" si="10"/>
        <v>3411.81</v>
      </c>
      <c r="V66" s="247">
        <v>6</v>
      </c>
      <c r="W66" s="195"/>
      <c r="X66" s="257">
        <v>0</v>
      </c>
      <c r="Y66" s="194"/>
      <c r="Z66" s="132"/>
      <c r="AA66" s="130">
        <f t="shared" si="6"/>
        <v>0</v>
      </c>
      <c r="AB66" s="131">
        <f t="shared" si="7"/>
        <v>0</v>
      </c>
      <c r="AC66" s="229">
        <f t="shared" si="8"/>
        <v>0</v>
      </c>
      <c r="AE66" s="228" t="str">
        <f t="shared" si="9"/>
        <v/>
      </c>
    </row>
    <row r="67" spans="1:31" ht="27" customHeight="1" x14ac:dyDescent="0.25">
      <c r="A67" s="114">
        <v>460</v>
      </c>
      <c r="B67" s="210">
        <v>3127</v>
      </c>
      <c r="C67" s="214" t="s">
        <v>119</v>
      </c>
      <c r="D67" s="101" t="s">
        <v>111</v>
      </c>
      <c r="E67" s="157">
        <v>13456.579999999996</v>
      </c>
      <c r="F67" s="158">
        <v>855.27699999999993</v>
      </c>
      <c r="G67" s="159">
        <v>636.12</v>
      </c>
      <c r="H67" s="160">
        <v>653.43999999999994</v>
      </c>
      <c r="I67" s="245"/>
      <c r="J67" s="302"/>
      <c r="K67" s="281"/>
      <c r="L67" s="158"/>
      <c r="M67" s="158"/>
      <c r="N67" s="336">
        <v>90.98</v>
      </c>
      <c r="O67" s="181">
        <f>IF(OR(N67&gt;100,N67&lt;-100),N67,0)</f>
        <v>0</v>
      </c>
      <c r="P67" s="158"/>
      <c r="Q67" s="208">
        <f t="shared" si="1"/>
        <v>0</v>
      </c>
      <c r="R67" s="124">
        <f t="shared" si="2"/>
        <v>13456.579999999996</v>
      </c>
      <c r="S67" s="187">
        <f t="shared" si="3"/>
        <v>946.25699999999995</v>
      </c>
      <c r="T67" s="357">
        <f t="shared" si="4"/>
        <v>636.12</v>
      </c>
      <c r="U67" s="364">
        <f t="shared" si="10"/>
        <v>653.43999999999994</v>
      </c>
      <c r="V67" s="247">
        <v>6</v>
      </c>
      <c r="W67" s="195"/>
      <c r="X67" s="257">
        <v>99</v>
      </c>
      <c r="Y67" s="194"/>
      <c r="Z67" s="132"/>
      <c r="AA67" s="130">
        <f t="shared" si="6"/>
        <v>0</v>
      </c>
      <c r="AB67" s="131">
        <f t="shared" si="7"/>
        <v>0</v>
      </c>
      <c r="AC67" s="229">
        <f t="shared" si="8"/>
        <v>0</v>
      </c>
      <c r="AE67" s="228" t="str">
        <f t="shared" si="9"/>
        <v>A</v>
      </c>
    </row>
    <row r="68" spans="1:31" ht="28.5" hidden="1" x14ac:dyDescent="0.25">
      <c r="A68" s="56">
        <v>423</v>
      </c>
      <c r="B68" s="84">
        <v>3124</v>
      </c>
      <c r="C68" s="211">
        <v>60154021</v>
      </c>
      <c r="D68" s="98" t="s">
        <v>105</v>
      </c>
      <c r="E68" s="157">
        <v>5638.15</v>
      </c>
      <c r="F68" s="158">
        <v>459.12599999999998</v>
      </c>
      <c r="G68" s="159">
        <v>0</v>
      </c>
      <c r="H68" s="160">
        <v>371.27</v>
      </c>
      <c r="I68" s="245"/>
      <c r="J68" s="302"/>
      <c r="K68" s="281"/>
      <c r="L68" s="158"/>
      <c r="M68" s="158"/>
      <c r="N68" s="336"/>
      <c r="O68" s="181">
        <f t="shared" si="0"/>
        <v>0</v>
      </c>
      <c r="P68" s="158"/>
      <c r="Q68" s="208">
        <f t="shared" si="1"/>
        <v>0</v>
      </c>
      <c r="R68" s="124">
        <f t="shared" si="2"/>
        <v>5638.15</v>
      </c>
      <c r="S68" s="187">
        <f t="shared" si="3"/>
        <v>459.12599999999998</v>
      </c>
      <c r="T68" s="357">
        <f t="shared" si="4"/>
        <v>0</v>
      </c>
      <c r="U68" s="364">
        <f t="shared" si="10"/>
        <v>371.27</v>
      </c>
      <c r="V68" s="247">
        <v>4</v>
      </c>
      <c r="W68" s="195"/>
      <c r="X68" s="257">
        <v>200</v>
      </c>
      <c r="Y68" s="194"/>
      <c r="Z68" s="132"/>
      <c r="AA68" s="130">
        <f t="shared" si="6"/>
        <v>0</v>
      </c>
      <c r="AB68" s="131">
        <f t="shared" si="7"/>
        <v>0</v>
      </c>
      <c r="AC68" s="229">
        <f t="shared" si="8"/>
        <v>0</v>
      </c>
      <c r="AE68" s="228" t="str">
        <f t="shared" si="9"/>
        <v/>
      </c>
    </row>
    <row r="69" spans="1:31" hidden="1" x14ac:dyDescent="0.25">
      <c r="A69" s="56">
        <v>425</v>
      </c>
      <c r="B69" s="84">
        <v>3112</v>
      </c>
      <c r="C69" s="211">
        <v>60153041</v>
      </c>
      <c r="D69" s="98" t="s">
        <v>86</v>
      </c>
      <c r="E69" s="157">
        <v>1894.76</v>
      </c>
      <c r="F69" s="158">
        <v>50.066000000000003</v>
      </c>
      <c r="G69" s="159">
        <v>0</v>
      </c>
      <c r="H69" s="160">
        <v>45.599999999999994</v>
      </c>
      <c r="I69" s="267"/>
      <c r="J69" s="302"/>
      <c r="K69" s="281"/>
      <c r="L69" s="158"/>
      <c r="M69" s="158"/>
      <c r="N69" s="336"/>
      <c r="O69" s="181">
        <f t="shared" si="0"/>
        <v>0</v>
      </c>
      <c r="P69" s="158"/>
      <c r="Q69" s="208">
        <f t="shared" si="1"/>
        <v>0</v>
      </c>
      <c r="R69" s="124">
        <f t="shared" si="2"/>
        <v>1894.76</v>
      </c>
      <c r="S69" s="187">
        <f t="shared" si="3"/>
        <v>50.066000000000003</v>
      </c>
      <c r="T69" s="357">
        <f t="shared" si="4"/>
        <v>0</v>
      </c>
      <c r="U69" s="364">
        <f t="shared" si="10"/>
        <v>45.599999999999994</v>
      </c>
      <c r="V69" s="247">
        <v>1.5</v>
      </c>
      <c r="W69" s="195"/>
      <c r="X69" s="257">
        <v>0</v>
      </c>
      <c r="Y69" s="195"/>
      <c r="Z69" s="132"/>
      <c r="AA69" s="130">
        <f t="shared" si="6"/>
        <v>0</v>
      </c>
      <c r="AB69" s="131">
        <f t="shared" si="7"/>
        <v>0</v>
      </c>
      <c r="AC69" s="229">
        <f t="shared" si="8"/>
        <v>0</v>
      </c>
      <c r="AE69" s="228" t="str">
        <f t="shared" si="9"/>
        <v/>
      </c>
    </row>
    <row r="70" spans="1:31" ht="28.5" hidden="1" x14ac:dyDescent="0.25">
      <c r="A70" s="56">
        <v>433</v>
      </c>
      <c r="B70" s="84">
        <v>3114</v>
      </c>
      <c r="C70" s="211">
        <v>70842116</v>
      </c>
      <c r="D70" s="98" t="s">
        <v>128</v>
      </c>
      <c r="E70" s="157">
        <v>1007.66</v>
      </c>
      <c r="F70" s="158">
        <v>0</v>
      </c>
      <c r="G70" s="159">
        <v>0</v>
      </c>
      <c r="H70" s="160">
        <v>0</v>
      </c>
      <c r="I70" s="267"/>
      <c r="J70" s="302"/>
      <c r="K70" s="281"/>
      <c r="L70" s="158"/>
      <c r="M70" s="158"/>
      <c r="N70" s="336"/>
      <c r="O70" s="181">
        <f t="shared" si="0"/>
        <v>0</v>
      </c>
      <c r="P70" s="158"/>
      <c r="Q70" s="208">
        <f t="shared" ref="Q70:Q77" si="11">O70</f>
        <v>0</v>
      </c>
      <c r="R70" s="124">
        <f t="shared" ref="R70:R77" si="12">SUM(E70,I70:M70,O70)</f>
        <v>1007.66</v>
      </c>
      <c r="S70" s="187">
        <f t="shared" ref="S70:S77" si="13">F70+N70</f>
        <v>0</v>
      </c>
      <c r="T70" s="357">
        <f t="shared" ref="T70:T77" si="14">G70+P70</f>
        <v>0</v>
      </c>
      <c r="U70" s="364">
        <f t="shared" ref="U70:U77" si="15">H70+Q70</f>
        <v>0</v>
      </c>
      <c r="V70" s="247">
        <v>1.5</v>
      </c>
      <c r="W70" s="195"/>
      <c r="X70" s="257">
        <v>3</v>
      </c>
      <c r="Y70" s="195"/>
      <c r="Z70" s="132"/>
      <c r="AA70" s="130">
        <f t="shared" ref="AA70:AA77" si="16">SUM(I70:M70,O70)</f>
        <v>0</v>
      </c>
      <c r="AB70" s="131">
        <f t="shared" ref="AB70:AB77" si="17">+P70</f>
        <v>0</v>
      </c>
      <c r="AC70" s="229">
        <f t="shared" si="8"/>
        <v>0</v>
      </c>
      <c r="AE70" s="228" t="str">
        <f t="shared" si="9"/>
        <v/>
      </c>
    </row>
    <row r="71" spans="1:31" ht="42.75" hidden="1" x14ac:dyDescent="0.25">
      <c r="A71" s="56">
        <v>347</v>
      </c>
      <c r="B71" s="84">
        <v>3114</v>
      </c>
      <c r="C71" s="212">
        <v>48623091</v>
      </c>
      <c r="D71" s="98" t="s">
        <v>39</v>
      </c>
      <c r="E71" s="157">
        <v>2298.65</v>
      </c>
      <c r="F71" s="158">
        <v>221.98</v>
      </c>
      <c r="G71" s="159">
        <v>0</v>
      </c>
      <c r="H71" s="160">
        <v>178.5</v>
      </c>
      <c r="I71" s="267"/>
      <c r="J71" s="302"/>
      <c r="K71" s="281"/>
      <c r="L71" s="158"/>
      <c r="M71" s="158"/>
      <c r="N71" s="336"/>
      <c r="O71" s="181">
        <f t="shared" ref="O71:O77" si="18">IF(OR(N71&gt;25,N71&lt;-25),N71,0)</f>
        <v>0</v>
      </c>
      <c r="P71" s="158"/>
      <c r="Q71" s="208">
        <f t="shared" si="11"/>
        <v>0</v>
      </c>
      <c r="R71" s="124">
        <f t="shared" si="12"/>
        <v>2298.65</v>
      </c>
      <c r="S71" s="187">
        <f t="shared" si="13"/>
        <v>221.98</v>
      </c>
      <c r="T71" s="357">
        <f t="shared" si="14"/>
        <v>0</v>
      </c>
      <c r="U71" s="364">
        <f t="shared" si="15"/>
        <v>178.5</v>
      </c>
      <c r="V71" s="247">
        <v>1.5</v>
      </c>
      <c r="W71" s="195"/>
      <c r="X71" s="257">
        <v>0</v>
      </c>
      <c r="Y71" s="195"/>
      <c r="Z71" s="132"/>
      <c r="AA71" s="130">
        <f t="shared" si="16"/>
        <v>0</v>
      </c>
      <c r="AB71" s="131">
        <f t="shared" si="17"/>
        <v>0</v>
      </c>
      <c r="AC71" s="229">
        <f t="shared" ref="AC71:AC77" si="19">Q71</f>
        <v>0</v>
      </c>
      <c r="AE71" s="228" t="str">
        <f t="shared" ref="AE71:AE77" si="20">IF(ABS(N71)+ABS(AA71)+ABS(AB71)+ABS(AC71)+ABS(W71)+ABS(Y71)&gt;0,"A","")</f>
        <v/>
      </c>
    </row>
    <row r="72" spans="1:31" ht="30" hidden="1" customHeight="1" x14ac:dyDescent="0.25">
      <c r="A72" s="56">
        <v>436</v>
      </c>
      <c r="B72" s="84">
        <v>3114</v>
      </c>
      <c r="C72" s="211">
        <v>70840261</v>
      </c>
      <c r="D72" s="206" t="s">
        <v>67</v>
      </c>
      <c r="E72" s="157">
        <v>3454.5699999999997</v>
      </c>
      <c r="F72" s="158">
        <v>5.65</v>
      </c>
      <c r="G72" s="159">
        <v>300</v>
      </c>
      <c r="H72" s="160">
        <v>5.65</v>
      </c>
      <c r="I72" s="267"/>
      <c r="J72" s="302"/>
      <c r="K72" s="281"/>
      <c r="L72" s="158"/>
      <c r="M72" s="158"/>
      <c r="N72" s="336"/>
      <c r="O72" s="181">
        <f t="shared" si="18"/>
        <v>0</v>
      </c>
      <c r="P72" s="158"/>
      <c r="Q72" s="208">
        <f t="shared" si="11"/>
        <v>0</v>
      </c>
      <c r="R72" s="124">
        <f t="shared" si="12"/>
        <v>3454.5699999999997</v>
      </c>
      <c r="S72" s="187">
        <f t="shared" si="13"/>
        <v>5.65</v>
      </c>
      <c r="T72" s="357">
        <f t="shared" si="14"/>
        <v>300</v>
      </c>
      <c r="U72" s="364">
        <f t="shared" si="15"/>
        <v>5.65</v>
      </c>
      <c r="V72" s="247">
        <v>1.5</v>
      </c>
      <c r="W72" s="195"/>
      <c r="X72" s="257">
        <v>0</v>
      </c>
      <c r="Y72" s="195"/>
      <c r="Z72" s="132"/>
      <c r="AA72" s="130">
        <f t="shared" si="16"/>
        <v>0</v>
      </c>
      <c r="AB72" s="131">
        <f t="shared" si="17"/>
        <v>0</v>
      </c>
      <c r="AC72" s="229">
        <f t="shared" si="19"/>
        <v>0</v>
      </c>
      <c r="AE72" s="228" t="str">
        <f t="shared" si="20"/>
        <v/>
      </c>
    </row>
    <row r="73" spans="1:31" ht="28.5" hidden="1" x14ac:dyDescent="0.25">
      <c r="A73" s="56">
        <v>426</v>
      </c>
      <c r="B73" s="84">
        <v>3114</v>
      </c>
      <c r="C73" s="211">
        <v>60153351</v>
      </c>
      <c r="D73" s="98" t="s">
        <v>40</v>
      </c>
      <c r="E73" s="157">
        <v>1435.59</v>
      </c>
      <c r="F73" s="158">
        <v>3.5999999999999997E-2</v>
      </c>
      <c r="G73" s="159">
        <v>0</v>
      </c>
      <c r="H73" s="160">
        <v>0.03</v>
      </c>
      <c r="I73" s="267"/>
      <c r="J73" s="302"/>
      <c r="K73" s="281"/>
      <c r="L73" s="158"/>
      <c r="M73" s="158"/>
      <c r="N73" s="336"/>
      <c r="O73" s="181">
        <f t="shared" si="18"/>
        <v>0</v>
      </c>
      <c r="P73" s="158"/>
      <c r="Q73" s="208">
        <f t="shared" si="11"/>
        <v>0</v>
      </c>
      <c r="R73" s="124">
        <f t="shared" si="12"/>
        <v>1435.59</v>
      </c>
      <c r="S73" s="187">
        <f t="shared" si="13"/>
        <v>3.5999999999999997E-2</v>
      </c>
      <c r="T73" s="357">
        <f t="shared" si="14"/>
        <v>0</v>
      </c>
      <c r="U73" s="364">
        <f t="shared" si="15"/>
        <v>0.03</v>
      </c>
      <c r="V73" s="247">
        <v>1.5</v>
      </c>
      <c r="W73" s="195"/>
      <c r="X73" s="257">
        <v>6</v>
      </c>
      <c r="Y73" s="194"/>
      <c r="Z73" s="132"/>
      <c r="AA73" s="130">
        <f t="shared" si="16"/>
        <v>0</v>
      </c>
      <c r="AB73" s="131">
        <f t="shared" si="17"/>
        <v>0</v>
      </c>
      <c r="AC73" s="229">
        <f t="shared" si="19"/>
        <v>0</v>
      </c>
      <c r="AE73" s="228" t="str">
        <f t="shared" si="20"/>
        <v/>
      </c>
    </row>
    <row r="74" spans="1:31" ht="33.75" customHeight="1" x14ac:dyDescent="0.25">
      <c r="A74" s="56">
        <v>432</v>
      </c>
      <c r="B74" s="85">
        <v>3114</v>
      </c>
      <c r="C74" s="211">
        <v>70841179</v>
      </c>
      <c r="D74" s="98" t="s">
        <v>68</v>
      </c>
      <c r="E74" s="157">
        <v>3514.6000000000004</v>
      </c>
      <c r="F74" s="158">
        <v>100.532</v>
      </c>
      <c r="G74" s="159">
        <v>500</v>
      </c>
      <c r="H74" s="160">
        <v>98.87</v>
      </c>
      <c r="I74" s="267">
        <v>-150</v>
      </c>
      <c r="J74" s="302"/>
      <c r="K74" s="281"/>
      <c r="L74" s="158"/>
      <c r="M74" s="158"/>
      <c r="N74" s="336"/>
      <c r="O74" s="181">
        <f t="shared" si="18"/>
        <v>0</v>
      </c>
      <c r="P74" s="158">
        <v>150</v>
      </c>
      <c r="Q74" s="208">
        <f t="shared" si="11"/>
        <v>0</v>
      </c>
      <c r="R74" s="124">
        <f t="shared" si="12"/>
        <v>3364.6000000000004</v>
      </c>
      <c r="S74" s="187">
        <f t="shared" si="13"/>
        <v>100.532</v>
      </c>
      <c r="T74" s="357">
        <f t="shared" si="14"/>
        <v>650</v>
      </c>
      <c r="U74" s="364">
        <f t="shared" si="15"/>
        <v>98.87</v>
      </c>
      <c r="V74" s="247">
        <v>1.5</v>
      </c>
      <c r="W74" s="195"/>
      <c r="X74" s="257">
        <v>0</v>
      </c>
      <c r="Y74" s="194"/>
      <c r="Z74" s="132"/>
      <c r="AA74" s="130">
        <f t="shared" si="16"/>
        <v>-150</v>
      </c>
      <c r="AB74" s="131">
        <f t="shared" si="17"/>
        <v>150</v>
      </c>
      <c r="AC74" s="229">
        <f t="shared" si="19"/>
        <v>0</v>
      </c>
      <c r="AE74" s="228" t="str">
        <f t="shared" si="20"/>
        <v>A</v>
      </c>
    </row>
    <row r="75" spans="1:31" ht="35.25" hidden="1" customHeight="1" x14ac:dyDescent="0.25">
      <c r="A75" s="56">
        <v>431</v>
      </c>
      <c r="B75" s="84">
        <v>3114</v>
      </c>
      <c r="C75" s="211">
        <v>70841144</v>
      </c>
      <c r="D75" s="98" t="s">
        <v>106</v>
      </c>
      <c r="E75" s="157">
        <v>2446.9999999999995</v>
      </c>
      <c r="F75" s="158">
        <v>322.20699999999999</v>
      </c>
      <c r="G75" s="159">
        <v>0</v>
      </c>
      <c r="H75" s="160">
        <v>259.10000000000002</v>
      </c>
      <c r="I75" s="267"/>
      <c r="J75" s="302"/>
      <c r="K75" s="281"/>
      <c r="L75" s="158"/>
      <c r="M75" s="158"/>
      <c r="N75" s="336"/>
      <c r="O75" s="181">
        <f t="shared" si="18"/>
        <v>0</v>
      </c>
      <c r="P75" s="158"/>
      <c r="Q75" s="208">
        <f t="shared" si="11"/>
        <v>0</v>
      </c>
      <c r="R75" s="124">
        <f t="shared" si="12"/>
        <v>2446.9999999999995</v>
      </c>
      <c r="S75" s="187">
        <f t="shared" si="13"/>
        <v>322.20699999999999</v>
      </c>
      <c r="T75" s="357">
        <f t="shared" si="14"/>
        <v>0</v>
      </c>
      <c r="U75" s="364">
        <f t="shared" si="15"/>
        <v>259.10000000000002</v>
      </c>
      <c r="V75" s="247">
        <v>1.5</v>
      </c>
      <c r="W75" s="195"/>
      <c r="X75" s="257">
        <v>3</v>
      </c>
      <c r="Y75" s="194"/>
      <c r="Z75" s="132"/>
      <c r="AA75" s="130">
        <f t="shared" si="16"/>
        <v>0</v>
      </c>
      <c r="AB75" s="131">
        <f t="shared" si="17"/>
        <v>0</v>
      </c>
      <c r="AC75" s="229">
        <f t="shared" si="19"/>
        <v>0</v>
      </c>
      <c r="AE75" s="228" t="str">
        <f t="shared" si="20"/>
        <v/>
      </c>
    </row>
    <row r="76" spans="1:31" ht="29.25" thickBot="1" x14ac:dyDescent="0.3">
      <c r="A76" s="82">
        <v>428</v>
      </c>
      <c r="B76" s="83">
        <v>3133</v>
      </c>
      <c r="C76" s="211">
        <v>60153270</v>
      </c>
      <c r="D76" s="98" t="s">
        <v>41</v>
      </c>
      <c r="E76" s="157">
        <v>4653.2299999999996</v>
      </c>
      <c r="F76" s="158">
        <v>429.53200000000004</v>
      </c>
      <c r="G76" s="159">
        <v>0</v>
      </c>
      <c r="H76" s="160">
        <v>363.32</v>
      </c>
      <c r="I76" s="286"/>
      <c r="J76" s="392"/>
      <c r="K76" s="393"/>
      <c r="L76" s="158"/>
      <c r="M76" s="177"/>
      <c r="N76" s="339">
        <v>0.02</v>
      </c>
      <c r="O76" s="177">
        <f t="shared" si="18"/>
        <v>0</v>
      </c>
      <c r="P76" s="177"/>
      <c r="Q76" s="287">
        <f t="shared" si="11"/>
        <v>0</v>
      </c>
      <c r="R76" s="135">
        <f t="shared" si="12"/>
        <v>4653.2299999999996</v>
      </c>
      <c r="S76" s="190">
        <f t="shared" si="13"/>
        <v>429.55200000000002</v>
      </c>
      <c r="T76" s="359">
        <f t="shared" si="14"/>
        <v>0</v>
      </c>
      <c r="U76" s="366">
        <f t="shared" si="15"/>
        <v>363.32</v>
      </c>
      <c r="V76" s="404">
        <v>3</v>
      </c>
      <c r="W76" s="196"/>
      <c r="X76" s="405">
        <v>16</v>
      </c>
      <c r="Y76" s="196"/>
      <c r="Z76" s="132"/>
      <c r="AA76" s="130">
        <f t="shared" si="16"/>
        <v>0</v>
      </c>
      <c r="AB76" s="131">
        <f t="shared" si="17"/>
        <v>0</v>
      </c>
      <c r="AC76" s="229">
        <f t="shared" si="19"/>
        <v>0</v>
      </c>
      <c r="AE76" s="228" t="str">
        <f t="shared" si="20"/>
        <v>A</v>
      </c>
    </row>
    <row r="77" spans="1:31" ht="29.25" hidden="1" thickBot="1" x14ac:dyDescent="0.3">
      <c r="A77" s="86">
        <v>427</v>
      </c>
      <c r="B77" s="87">
        <v>3133</v>
      </c>
      <c r="C77" s="216">
        <v>60153423</v>
      </c>
      <c r="D77" s="105" t="s">
        <v>42</v>
      </c>
      <c r="E77" s="157">
        <v>3604.28</v>
      </c>
      <c r="F77" s="158">
        <v>94.183999999999997</v>
      </c>
      <c r="G77" s="159">
        <v>0</v>
      </c>
      <c r="H77" s="160">
        <v>75.73</v>
      </c>
      <c r="I77" s="397"/>
      <c r="J77" s="398"/>
      <c r="K77" s="399"/>
      <c r="L77" s="177"/>
      <c r="M77" s="385"/>
      <c r="N77" s="400"/>
      <c r="O77" s="285">
        <f t="shared" si="18"/>
        <v>0</v>
      </c>
      <c r="P77" s="385"/>
      <c r="Q77" s="282">
        <f t="shared" si="11"/>
        <v>0</v>
      </c>
      <c r="R77" s="124">
        <f t="shared" si="12"/>
        <v>3604.28</v>
      </c>
      <c r="S77" s="401">
        <f t="shared" si="13"/>
        <v>94.183999999999997</v>
      </c>
      <c r="T77" s="402">
        <f t="shared" si="14"/>
        <v>0</v>
      </c>
      <c r="U77" s="368">
        <f t="shared" si="15"/>
        <v>75.73</v>
      </c>
      <c r="V77" s="255">
        <v>3</v>
      </c>
      <c r="W77" s="403"/>
      <c r="X77" s="265">
        <v>0</v>
      </c>
      <c r="Y77" s="403"/>
      <c r="Z77" s="132"/>
      <c r="AA77" s="135">
        <f t="shared" si="16"/>
        <v>0</v>
      </c>
      <c r="AB77" s="137">
        <f t="shared" si="17"/>
        <v>0</v>
      </c>
      <c r="AC77" s="136">
        <f t="shared" si="19"/>
        <v>0</v>
      </c>
      <c r="AE77" s="228" t="str">
        <f t="shared" si="20"/>
        <v/>
      </c>
    </row>
    <row r="78" spans="1:31" x14ac:dyDescent="0.25">
      <c r="A78" s="35"/>
      <c r="E78" s="183"/>
      <c r="F78" s="184"/>
      <c r="G78" s="184"/>
      <c r="H78" s="184"/>
      <c r="N78" s="340"/>
      <c r="O78" s="386"/>
      <c r="R78" s="207"/>
      <c r="U78" s="207"/>
    </row>
    <row r="79" spans="1:31" x14ac:dyDescent="0.25">
      <c r="D79" s="109" t="s">
        <v>43</v>
      </c>
      <c r="E79" s="241">
        <f t="shared" ref="E79:W79" si="21">SUM(E6:E77)</f>
        <v>610218.97000000009</v>
      </c>
      <c r="F79" s="241">
        <f t="shared" si="21"/>
        <v>76679.765000000014</v>
      </c>
      <c r="G79" s="241">
        <f t="shared" si="21"/>
        <v>58650.768000000011</v>
      </c>
      <c r="H79" s="241">
        <f t="shared" si="21"/>
        <v>63176.07</v>
      </c>
      <c r="I79" s="241">
        <f t="shared" si="21"/>
        <v>-1280</v>
      </c>
      <c r="J79" s="241">
        <f t="shared" si="21"/>
        <v>5</v>
      </c>
      <c r="K79" s="369">
        <f t="shared" si="21"/>
        <v>26</v>
      </c>
      <c r="L79" s="241">
        <f t="shared" si="21"/>
        <v>0</v>
      </c>
      <c r="M79" s="241">
        <f t="shared" si="21"/>
        <v>-2.5</v>
      </c>
      <c r="N79" s="372">
        <f t="shared" si="21"/>
        <v>341.39</v>
      </c>
      <c r="O79" s="241">
        <f t="shared" si="21"/>
        <v>0</v>
      </c>
      <c r="P79" s="241">
        <f t="shared" si="21"/>
        <v>1400</v>
      </c>
      <c r="Q79" s="241">
        <f t="shared" si="21"/>
        <v>0</v>
      </c>
      <c r="R79" s="241">
        <f t="shared" si="21"/>
        <v>608967.47000000009</v>
      </c>
      <c r="S79" s="241">
        <f t="shared" si="21"/>
        <v>77021.154999999984</v>
      </c>
      <c r="T79" s="241">
        <f t="shared" si="21"/>
        <v>60050.768000000011</v>
      </c>
      <c r="U79" s="241">
        <f t="shared" si="21"/>
        <v>63176.07</v>
      </c>
      <c r="V79" s="369">
        <f t="shared" si="21"/>
        <v>362.5</v>
      </c>
      <c r="W79" s="370">
        <f t="shared" si="21"/>
        <v>0</v>
      </c>
      <c r="X79" s="241">
        <f t="shared" ref="X79:Y79" si="22">SUM(X6:X77)</f>
        <v>31156.66499999999</v>
      </c>
      <c r="Y79" s="371">
        <f t="shared" si="22"/>
        <v>22.169999999999998</v>
      </c>
      <c r="Z79" s="139"/>
      <c r="AA79" s="138">
        <f>SUM(AA6:AA77)</f>
        <v>-1251.5</v>
      </c>
      <c r="AB79" s="138">
        <f>SUM(AB6:AB77)</f>
        <v>1400</v>
      </c>
      <c r="AC79" s="138">
        <f>SUM(AC6:AC77)</f>
        <v>0</v>
      </c>
    </row>
    <row r="80" spans="1:31" x14ac:dyDescent="0.25">
      <c r="D80" s="289"/>
      <c r="E80" s="64"/>
      <c r="Q80" s="289"/>
      <c r="Z80" s="120"/>
    </row>
    <row r="81" spans="5:25" x14ac:dyDescent="0.25">
      <c r="E81" s="297"/>
      <c r="Q81" s="237"/>
      <c r="R81" s="237"/>
      <c r="S81" s="238"/>
      <c r="T81" s="236"/>
      <c r="U81" s="239"/>
      <c r="V81" s="240"/>
      <c r="W81" s="240"/>
      <c r="X81" s="240"/>
      <c r="Y81" s="240"/>
    </row>
    <row r="82" spans="5:25" x14ac:dyDescent="0.25">
      <c r="Q82" s="238"/>
      <c r="R82" s="237"/>
      <c r="S82" s="238"/>
      <c r="T82" s="236"/>
      <c r="U82" s="239"/>
      <c r="V82" s="240"/>
      <c r="W82" s="240"/>
      <c r="X82" s="240"/>
      <c r="Y82" s="240"/>
    </row>
    <row r="83" spans="5:25" x14ac:dyDescent="0.25">
      <c r="E83" s="65"/>
      <c r="L83" s="28"/>
      <c r="O83" s="28"/>
      <c r="P83" s="27"/>
      <c r="Q83" s="237"/>
      <c r="R83" s="237"/>
      <c r="S83" s="238"/>
      <c r="T83" s="236"/>
      <c r="U83" s="239"/>
      <c r="V83" s="240"/>
      <c r="W83" s="240"/>
      <c r="X83" s="240"/>
      <c r="Y83" s="240"/>
    </row>
    <row r="84" spans="5:25" x14ac:dyDescent="0.25">
      <c r="Q84" s="237"/>
      <c r="R84" s="237"/>
      <c r="S84" s="238"/>
      <c r="T84" s="236"/>
      <c r="U84" s="239"/>
      <c r="V84" s="240"/>
      <c r="W84" s="240"/>
      <c r="X84" s="240"/>
      <c r="Y84" s="240"/>
    </row>
    <row r="85" spans="5:25" x14ac:dyDescent="0.25">
      <c r="Q85" s="64"/>
    </row>
  </sheetData>
  <autoFilter ref="A5:AE77" xr:uid="{00000000-0001-0000-0000-000000000000}">
    <filterColumn colId="30">
      <customFilters>
        <customFilter operator="notEqual" val=" "/>
      </customFilters>
    </filterColumn>
  </autoFilter>
  <customSheetViews>
    <customSheetView guid="{ECA95C7A-EFD8-4EC4-85A2-34F63C8C25EF}" showPageBreaks="1" printArea="1" filter="1" showAutoFilter="1" hiddenColumns="1">
      <pane xSplit="4" ySplit="5" topLeftCell="E30" activePane="bottomRight" state="frozen"/>
      <selection pane="bottomRight" activeCell="I3" sqref="I3"/>
      <rowBreaks count="3" manualBreakCount="3">
        <brk id="81" max="16383" man="1"/>
        <brk id="83" max="16383" man="1"/>
        <brk id="94" max="16383" man="1"/>
      </rowBreaks>
      <colBreaks count="1" manualBreakCount="1">
        <brk id="17" max="1048575" man="1"/>
      </colBreaks>
      <pageMargins left="0.38" right="0.27559055118110237" top="0.47244094488188981" bottom="0.51181102362204722" header="0.31496062992125984" footer="0.27559055118110237"/>
      <pageSetup paperSize="9" scale="81" orientation="landscape" r:id="rId1"/>
      <headerFooter>
        <oddHeader>&amp;Rtab. č. 6.a</oddHeader>
        <oddFooter>&amp;L&amp;D&amp;R&amp;P/&amp;N</oddFooter>
      </headerFooter>
      <autoFilter ref="A5:AE77" xr:uid="{00000000-0001-0000-0000-000000000000}">
        <filterColumn colId="30">
          <customFilters>
            <customFilter operator="notEqual" val=" "/>
          </customFilters>
        </filterColumn>
      </autoFilter>
    </customSheetView>
    <customSheetView guid="{15764750-8AF9-45DF-9450-B30F8151D6AB}" scale="90" showPageBreaks="1" printArea="1" showAutoFilter="1" hiddenColumns="1">
      <pane xSplit="4" ySplit="5" topLeftCell="E63" activePane="bottomRight" state="frozen"/>
      <selection pane="bottomRight" activeCell="L68" sqref="L68"/>
      <rowBreaks count="1" manualBreakCount="1">
        <brk id="94" max="16383" man="1"/>
      </rowBreaks>
      <pageMargins left="0.34" right="0.28000000000000003" top="0.35433070866141736" bottom="0.51181102362204722" header="0.31496062992125984" footer="0.27559055118110237"/>
      <pageSetup paperSize="9" scale="75" orientation="portrait" r:id="rId2"/>
      <headerFooter>
        <oddFooter>&amp;L&amp;D&amp;R&amp;P/&amp;N</oddFooter>
      </headerFooter>
      <autoFilter ref="A5:AC77" xr:uid="{3F437F99-DD6F-429A-A45E-7A85208DE10E}"/>
    </customSheetView>
    <customSheetView guid="{70784625-D6AA-4827-8FB2-93D97FE1DFCE}" showPageBreaks="1" printArea="1" showAutoFilter="1">
      <pane xSplit="3" ySplit="5" topLeftCell="D6" activePane="bottomRight" state="frozen"/>
      <selection pane="bottomRight" activeCell="L7" sqref="L7"/>
      <rowBreaks count="2" manualBreakCount="2">
        <brk id="79" max="16383" man="1"/>
        <brk id="94" max="16383" man="1"/>
      </rowBreaks>
      <colBreaks count="1" manualBreakCount="1">
        <brk id="15" max="1048575" man="1"/>
      </colBreaks>
      <pageMargins left="0.59055118110236227" right="0.51181102362204722" top="0.35433070866141736" bottom="0.51181102362204722" header="0.31496062992125984" footer="0.27559055118110237"/>
      <pageSetup paperSize="9" scale="71" orientation="landscape" r:id="rId3"/>
      <headerFooter>
        <oddFooter>&amp;L&amp;D&amp;R&amp;P/&amp;N</oddFooter>
      </headerFooter>
      <autoFilter ref="A5:AH77" xr:uid="{24EB2463-0D34-40C5-886D-2C61788AAB2C}"/>
    </customSheetView>
    <customSheetView guid="{B5644001-46E8-4A6D-8484-E9B7B1F663C6}" scale="86" printArea="1" showAutoFilter="1">
      <pane xSplit="3" ySplit="5" topLeftCell="D66" activePane="bottomRight" state="frozen"/>
      <selection pane="bottomRight" activeCell="D3" sqref="D3:G3"/>
      <rowBreaks count="1" manualBreakCount="1">
        <brk id="104" max="16383" man="1"/>
      </rowBreaks>
      <pageMargins left="0.41" right="0.38" top="0.35433070866141736" bottom="0.51181102362204722" header="0.31496062992125984" footer="0.27559055118110237"/>
      <pageSetup paperSize="9" scale="71" orientation="landscape" r:id="rId4"/>
      <headerFooter>
        <oddFooter>&amp;L&amp;D&amp;R&amp;P/&amp;N</oddFooter>
      </headerFooter>
      <autoFilter ref="A5:AF77" xr:uid="{03D02375-CD94-414C-94B4-296FD43E5FA4}"/>
    </customSheetView>
    <customSheetView guid="{BD206193-A9CB-4FB5-800C-FE0571FD5AED}" scale="80" showPageBreaks="1">
      <pane xSplit="3" ySplit="5" topLeftCell="O6" activePane="bottomRight" state="frozen"/>
      <selection pane="bottomRight" activeCell="AQ12" sqref="AQ12"/>
      <rowBreaks count="1" manualBreakCount="1">
        <brk id="29" max="16383" man="1"/>
      </rowBreaks>
      <colBreaks count="1" manualBreakCount="1">
        <brk id="21" max="1048575" man="1"/>
      </colBreaks>
      <pageMargins left="0.23622047244094491" right="0.23622047244094491" top="0.19685039370078741" bottom="0.15748031496062992" header="0.15748031496062992" footer="0.15748031496062992"/>
      <pageSetup paperSize="9" scale="64" orientation="landscape" r:id="rId5"/>
      <headerFooter>
        <oddFooter>&amp;L&amp;D&amp;R&amp;P/&amp;N</oddFooter>
      </headerFooter>
    </customSheetView>
    <customSheetView guid="{1DB03DC3-DD52-49CD-8072-4B719410EDF4}" scale="80">
      <pane xSplit="3" ySplit="5" topLeftCell="D93" activePane="bottomRight" state="frozen"/>
      <selection pane="bottomRight" activeCell="K110" sqref="K110"/>
      <pageMargins left="0.57999999999999996" right="0.51" top="0.5" bottom="0.59055118110236227" header="0.31496062992125984" footer="0.31496062992125984"/>
      <pageSetup paperSize="9" scale="75" orientation="portrait" r:id="rId6"/>
      <headerFooter>
        <oddFooter>&amp;L&amp;D&amp;R&amp;P/&amp;N</oddFooter>
      </headerFooter>
    </customSheetView>
    <customSheetView guid="{7CC1FA3A-895C-48F2-A941-ABE1E0AA99FD}" scale="80">
      <pane xSplit="3" ySplit="5" topLeftCell="D45" activePane="bottomRight" state="frozen"/>
      <selection pane="bottomRight" activeCell="P61" sqref="P61"/>
      <pageMargins left="0.57999999999999996" right="0.51" top="0.5" bottom="0.59055118110236227" header="0.31496062992125984" footer="0.31496062992125984"/>
      <pageSetup paperSize="9" scale="75" orientation="portrait" r:id="rId7"/>
      <headerFooter>
        <oddFooter>&amp;L&amp;D&amp;R&amp;P/&amp;N</oddFooter>
      </headerFooter>
    </customSheetView>
    <customSheetView guid="{C5553868-B1BC-42AA-B251-130824B1493F}" scale="90" showAutoFilter="1">
      <pane xSplit="3" ySplit="5" topLeftCell="D87" activePane="bottomRight" state="frozen"/>
      <selection pane="bottomRight" activeCell="K17" sqref="K17"/>
      <pageMargins left="0.57999999999999996" right="0.51" top="0.5" bottom="0.59055118110236227" header="0.31496062992125984" footer="0.31496062992125984"/>
      <pageSetup paperSize="9" scale="75" orientation="portrait" r:id="rId8"/>
      <headerFooter>
        <oddFooter>&amp;L&amp;D&amp;R&amp;P/&amp;N</oddFooter>
      </headerFooter>
      <autoFilter ref="A5:Z93" xr:uid="{3F6BF3E8-5548-4DB6-AECD-550A0D4D6F75}"/>
    </customSheetView>
    <customSheetView guid="{F9CC7C0A-8455-4B23-89B8-6EAC226AC099}" scale="80" showPageBreaks="1" showAutoFilter="1">
      <pane xSplit="3" ySplit="5" topLeftCell="W19" activePane="bottomRight" state="frozen"/>
      <selection pane="bottomRight" activeCell="AK28" sqref="AK28"/>
      <pageMargins left="0.57999999999999996" right="0.51" top="0.5" bottom="0.59055118110236227" header="0.31496062992125984" footer="0.31496062992125984"/>
      <pageSetup paperSize="9" scale="75" orientation="portrait" r:id="rId9"/>
      <headerFooter>
        <oddFooter>&amp;L&amp;D&amp;R&amp;P/&amp;N</oddFooter>
      </headerFooter>
      <autoFilter ref="A5:AI88" xr:uid="{FA0342A0-B1C9-4C59-B28C-25EAA3CEEEDE}"/>
    </customSheetView>
    <customSheetView guid="{985903A9-9AC0-4EEF-B3E6-551C22113BEE}" scale="80" showPageBreaks="1">
      <pane xSplit="3" ySplit="5" topLeftCell="H32" activePane="bottomRight" state="frozen"/>
      <selection pane="bottomRight" activeCell="AB50" sqref="AB50"/>
      <pageMargins left="0.57999999999999996" right="0.51" top="0.5" bottom="0.59055118110236227" header="0.31496062992125984" footer="0.31496062992125984"/>
      <pageSetup paperSize="9" scale="75" orientation="portrait" r:id="rId10"/>
      <headerFooter>
        <oddFooter>&amp;L&amp;D&amp;R&amp;P/&amp;N</oddFooter>
      </headerFooter>
    </customSheetView>
    <customSheetView guid="{E469200E-E45B-48BF-9EDA-B3574152690B}" scale="86" showPageBreaks="1" printArea="1" showAutoFilter="1">
      <pane xSplit="3" ySplit="5" topLeftCell="M6" activePane="bottomRight" state="frozen"/>
      <selection pane="bottomRight" activeCell="AC1" sqref="AC1"/>
      <rowBreaks count="1" manualBreakCount="1">
        <brk id="104" max="16383" man="1"/>
      </rowBreaks>
      <pageMargins left="0.41" right="0.38" top="0.35433070866141736" bottom="0.51181102362204722" header="0.31496062992125984" footer="0.27559055118110237"/>
      <pageSetup paperSize="9" scale="71" orientation="landscape" r:id="rId11"/>
      <headerFooter>
        <oddFooter>&amp;L&amp;D&amp;R&amp;P/&amp;N</oddFooter>
      </headerFooter>
      <autoFilter ref="A5:AH77" xr:uid="{000F43E5-54FD-4565-957B-9091033992D2}"/>
    </customSheetView>
    <customSheetView guid="{F34D93BB-303C-41D4-86BF-175561CF63A4}" scale="86" showPageBreaks="1" printArea="1" showAutoFilter="1">
      <pane xSplit="3" ySplit="5" topLeftCell="P27" activePane="bottomRight" state="frozen"/>
      <selection pane="bottomRight" activeCell="AC32" sqref="AC32"/>
      <rowBreaks count="1" manualBreakCount="1">
        <brk id="106" max="16383" man="1"/>
      </rowBreaks>
      <colBreaks count="1" manualBreakCount="1">
        <brk id="14" max="1048575" man="1"/>
      </colBreaks>
      <pageMargins left="0.59055118110236227" right="0.51181102362204722" top="0.51181102362204722" bottom="0.59055118110236227" header="0.31496062992125984" footer="0.31496062992125984"/>
      <pageSetup paperSize="9" scale="70" orientation="landscape" r:id="rId12"/>
      <headerFooter>
        <oddFooter>&amp;L&amp;D&amp;R&amp;P/&amp;N</oddFooter>
      </headerFooter>
      <autoFilter ref="A5:AG77" xr:uid="{3FA559FB-37AB-423E-BA82-DB03DA4D41C8}"/>
    </customSheetView>
    <customSheetView guid="{BD2ABD2E-5B85-4A66-8C4D-5AC8420C2B3B}" scale="86" showPageBreaks="1" printArea="1" showAutoFilter="1">
      <pane xSplit="3" ySplit="5" topLeftCell="D54" activePane="bottomRight" state="frozen"/>
      <selection pane="bottomRight" activeCell="I66" sqref="I66"/>
      <rowBreaks count="1" manualBreakCount="1">
        <brk id="104" max="16383" man="1"/>
      </rowBreaks>
      <pageMargins left="0.41" right="0.38" top="0.35433070866141736" bottom="0.51181102362204722" header="0.31496062992125984" footer="0.27559055118110237"/>
      <pageSetup paperSize="9" scale="71" orientation="landscape" r:id="rId13"/>
      <headerFooter>
        <oddFooter>&amp;L&amp;D&amp;R&amp;P/&amp;N</oddFooter>
      </headerFooter>
      <autoFilter ref="A5:AE77" xr:uid="{835277A8-CD0F-45C5-B39B-7D9505D9CB3B}"/>
    </customSheetView>
    <customSheetView guid="{BD5456A6-45E9-42B7-B375-15E458E94A45}" scale="86" showPageBreaks="1" printArea="1" showAutoFilter="1">
      <pane xSplit="4" ySplit="5" topLeftCell="E36" activePane="bottomRight" state="frozen"/>
      <selection pane="bottomRight" activeCell="K46" sqref="K46"/>
      <rowBreaks count="2" manualBreakCount="2">
        <brk id="79" max="16383" man="1"/>
        <brk id="94" max="16383" man="1"/>
      </rowBreaks>
      <colBreaks count="1" manualBreakCount="1">
        <brk id="17" max="1048575" man="1"/>
      </colBreaks>
      <pageMargins left="0.59055118110236227" right="0.51181102362204722" top="0.35433070866141736" bottom="0.51181102362204722" header="0.31496062992125984" footer="0.27559055118110237"/>
      <pageSetup paperSize="9" scale="71" orientation="landscape" r:id="rId14"/>
      <headerFooter>
        <oddFooter>&amp;L&amp;D&amp;R&amp;P/&amp;N</oddFooter>
      </headerFooter>
      <autoFilter ref="A5:AC77" xr:uid="{F7FEAD79-FB96-40DB-A6E3-CD06907E6136}"/>
    </customSheetView>
    <customSheetView guid="{B56BB743-ACD1-4F1C-A4EC-86D4E390A4F0}" scale="86" showPageBreaks="1" printArea="1" showAutoFilter="1">
      <pane xSplit="4" topLeftCell="E1" activePane="topRight" state="frozen"/>
      <selection pane="topRight" activeCell="G8" sqref="G8"/>
      <rowBreaks count="1" manualBreakCount="1">
        <brk id="106" max="16383" man="1"/>
      </rowBreaks>
      <colBreaks count="1" manualBreakCount="1">
        <brk id="14" max="1048575" man="1"/>
      </colBreaks>
      <pageMargins left="0.59055118110236227" right="0.51181102362204722" top="0.51181102362204722" bottom="0.59055118110236227" header="0.31496062992125984" footer="0.31496062992125984"/>
      <pageSetup paperSize="9" scale="70" orientation="landscape" r:id="rId15"/>
      <headerFooter>
        <oddFooter>&amp;L&amp;D&amp;R&amp;P/&amp;N</oddFooter>
      </headerFooter>
      <autoFilter ref="A5:AC77" xr:uid="{077A2BE8-2AA6-4F28-B433-3DD2FD607FDF}"/>
    </customSheetView>
  </customSheetViews>
  <mergeCells count="1">
    <mergeCell ref="E3:H3"/>
  </mergeCells>
  <pageMargins left="0.38" right="0.27559055118110237" top="0.47244094488188981" bottom="0.51181102362204722" header="0.31496062992125984" footer="0.27559055118110237"/>
  <pageSetup paperSize="9" scale="81" orientation="landscape" r:id="rId16"/>
  <headerFooter>
    <oddHeader>&amp;Rtab. č. 6.a</oddHeader>
    <oddFooter>&amp;L&amp;D&amp;R&amp;P/&amp;N</oddFooter>
  </headerFooter>
  <rowBreaks count="3" manualBreakCount="3">
    <brk id="81" max="16383" man="1"/>
    <brk id="83" max="16383" man="1"/>
    <brk id="94" max="16383" man="1"/>
  </rowBreaks>
  <colBreaks count="1" manualBreakCount="1">
    <brk id="17" max="1048575" man="1"/>
  </colBreaks>
  <legacyDrawing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1"/>
  <sheetViews>
    <sheetView tabSelected="1" zoomScale="90" zoomScaleNormal="90" workbookViewId="0"/>
  </sheetViews>
  <sheetFormatPr defaultRowHeight="15" x14ac:dyDescent="0.25"/>
  <cols>
    <col min="1" max="1" width="5.28515625" customWidth="1"/>
    <col min="2" max="2" width="29.7109375" customWidth="1"/>
    <col min="3" max="3" width="11.140625" customWidth="1"/>
    <col min="4" max="4" width="14" customWidth="1"/>
    <col min="6" max="6" width="11.28515625" customWidth="1"/>
    <col min="7" max="7" width="11.140625" customWidth="1"/>
    <col min="9" max="9" width="2.7109375" customWidth="1"/>
    <col min="10" max="10" width="9.7109375" customWidth="1"/>
    <col min="12" max="12" width="11.7109375" customWidth="1"/>
    <col min="13" max="13" width="10.140625" customWidth="1"/>
  </cols>
  <sheetData>
    <row r="1" spans="1:14" x14ac:dyDescent="0.25">
      <c r="A1" s="6" t="s">
        <v>76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8" t="s">
        <v>146</v>
      </c>
    </row>
    <row r="2" spans="1:14" ht="15.75" x14ac:dyDescent="0.25">
      <c r="A2" s="330" t="s">
        <v>151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9" t="s">
        <v>45</v>
      </c>
    </row>
    <row r="3" spans="1:14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thickBot="1" x14ac:dyDescent="0.3">
      <c r="A4" s="10" t="s">
        <v>127</v>
      </c>
      <c r="B4" s="7"/>
      <c r="C4" s="7"/>
      <c r="D4" s="7"/>
      <c r="E4" s="7"/>
      <c r="F4" s="7"/>
      <c r="G4" s="7"/>
      <c r="H4" s="7"/>
      <c r="I4" s="7"/>
      <c r="J4" s="10" t="s">
        <v>50</v>
      </c>
      <c r="K4" s="7"/>
      <c r="L4" s="7"/>
      <c r="M4" s="7"/>
      <c r="N4" s="7"/>
    </row>
    <row r="5" spans="1:14" ht="51" x14ac:dyDescent="0.25">
      <c r="A5" s="41" t="s">
        <v>83</v>
      </c>
      <c r="B5" s="11"/>
      <c r="C5" s="12" t="s">
        <v>51</v>
      </c>
      <c r="D5" s="13" t="s">
        <v>82</v>
      </c>
      <c r="E5" s="13" t="s">
        <v>72</v>
      </c>
      <c r="F5" s="13" t="s">
        <v>129</v>
      </c>
      <c r="G5" s="13" t="s">
        <v>52</v>
      </c>
      <c r="H5" s="14" t="s">
        <v>53</v>
      </c>
      <c r="I5" s="15"/>
      <c r="J5" s="12" t="s">
        <v>137</v>
      </c>
      <c r="K5" s="13" t="s">
        <v>54</v>
      </c>
      <c r="L5" s="13" t="s">
        <v>125</v>
      </c>
      <c r="M5" s="307" t="s">
        <v>131</v>
      </c>
      <c r="N5" s="14" t="s">
        <v>77</v>
      </c>
    </row>
    <row r="6" spans="1:14" ht="26.25" x14ac:dyDescent="0.25">
      <c r="A6" s="32" t="s">
        <v>139</v>
      </c>
      <c r="B6" s="17" t="s">
        <v>114</v>
      </c>
      <c r="C6" s="200">
        <f>'tabulka 6a'!I79+'tabulka 6a'!J79</f>
        <v>-1275</v>
      </c>
      <c r="D6" s="382">
        <f>-C6-E6+J6</f>
        <v>-125</v>
      </c>
      <c r="E6" s="202">
        <f>'tabulka 6a'!P79</f>
        <v>1400</v>
      </c>
      <c r="F6" s="68"/>
      <c r="G6" s="68"/>
      <c r="H6" s="69"/>
      <c r="I6" s="70"/>
      <c r="J6" s="232"/>
      <c r="K6" s="68"/>
      <c r="L6" s="68"/>
      <c r="M6" s="308"/>
      <c r="N6" s="69"/>
    </row>
    <row r="7" spans="1:14" x14ac:dyDescent="0.25">
      <c r="A7" s="199" t="s">
        <v>140</v>
      </c>
      <c r="B7" s="17" t="s">
        <v>138</v>
      </c>
      <c r="C7" s="327">
        <f>'tabulka 6a'!K79</f>
        <v>26</v>
      </c>
      <c r="D7" s="201">
        <f>-C7-E7+J7</f>
        <v>-26</v>
      </c>
      <c r="E7" s="68"/>
      <c r="F7" s="202"/>
      <c r="G7" s="202"/>
      <c r="H7" s="203"/>
      <c r="I7" s="204"/>
      <c r="J7" s="205"/>
      <c r="K7" s="202"/>
      <c r="L7" s="202"/>
      <c r="M7" s="309"/>
      <c r="N7" s="203"/>
    </row>
    <row r="8" spans="1:14" x14ac:dyDescent="0.25">
      <c r="A8" s="33" t="s">
        <v>141</v>
      </c>
      <c r="B8" s="16" t="s">
        <v>78</v>
      </c>
      <c r="C8" s="387">
        <f>'tabulka 6a'!O79</f>
        <v>0</v>
      </c>
      <c r="D8" s="67">
        <f>J8-C8</f>
        <v>0</v>
      </c>
      <c r="E8" s="72"/>
      <c r="F8" s="72"/>
      <c r="G8" s="68"/>
      <c r="H8" s="69"/>
      <c r="I8" s="70"/>
      <c r="J8" s="71">
        <f>'tabulka 6a'!$Q$79</f>
        <v>0</v>
      </c>
      <c r="K8" s="68"/>
      <c r="L8" s="68"/>
      <c r="M8" s="308"/>
      <c r="N8" s="69"/>
    </row>
    <row r="9" spans="1:14" x14ac:dyDescent="0.25">
      <c r="A9" s="33" t="s">
        <v>142</v>
      </c>
      <c r="B9" s="53" t="s">
        <v>155</v>
      </c>
      <c r="C9" s="329">
        <f>'tabulka 6a'!M79</f>
        <v>-2.5</v>
      </c>
      <c r="D9" s="201">
        <f>-C9-E9+J9</f>
        <v>2.5</v>
      </c>
      <c r="E9" s="72"/>
      <c r="F9" s="72"/>
      <c r="G9" s="68"/>
      <c r="H9" s="69"/>
      <c r="I9" s="70"/>
      <c r="J9" s="71"/>
      <c r="K9" s="68"/>
      <c r="L9" s="68"/>
      <c r="M9" s="308"/>
      <c r="N9" s="69"/>
    </row>
    <row r="10" spans="1:14" x14ac:dyDescent="0.25">
      <c r="A10" s="33" t="s">
        <v>143</v>
      </c>
      <c r="B10" s="53" t="s">
        <v>124</v>
      </c>
      <c r="C10" s="71"/>
      <c r="D10" s="383">
        <v>2.3039999999999998</v>
      </c>
      <c r="E10" s="68"/>
      <c r="F10" s="68"/>
      <c r="G10" s="68"/>
      <c r="H10" s="69"/>
      <c r="I10" s="70"/>
      <c r="J10" s="71"/>
      <c r="K10" s="68"/>
      <c r="L10" s="380">
        <f>D10</f>
        <v>2.3039999999999998</v>
      </c>
      <c r="M10" s="310"/>
      <c r="N10" s="69"/>
    </row>
    <row r="11" spans="1:14" x14ac:dyDescent="0.25">
      <c r="A11" s="33" t="s">
        <v>144</v>
      </c>
      <c r="B11" s="53" t="s">
        <v>107</v>
      </c>
      <c r="C11" s="73">
        <v>0</v>
      </c>
      <c r="D11" s="315">
        <v>0</v>
      </c>
      <c r="E11" s="74"/>
      <c r="F11" s="268"/>
      <c r="G11" s="268"/>
      <c r="H11" s="269"/>
      <c r="I11" s="270"/>
      <c r="J11" s="271"/>
      <c r="K11" s="316"/>
      <c r="L11" s="314"/>
      <c r="M11" s="311"/>
      <c r="N11" s="75"/>
    </row>
    <row r="12" spans="1:14" ht="15.75" thickBot="1" x14ac:dyDescent="0.3">
      <c r="A12" s="323"/>
      <c r="B12" s="18"/>
      <c r="C12" s="76"/>
      <c r="D12" s="77"/>
      <c r="E12" s="77"/>
      <c r="F12" s="77"/>
      <c r="G12" s="77"/>
      <c r="H12" s="78"/>
      <c r="I12" s="70"/>
      <c r="J12" s="76"/>
      <c r="K12" s="77"/>
      <c r="L12" s="77"/>
      <c r="M12" s="324"/>
      <c r="N12" s="78"/>
    </row>
    <row r="13" spans="1:14" ht="15.75" thickBot="1" x14ac:dyDescent="0.3">
      <c r="A13" s="317"/>
      <c r="B13" s="318" t="s">
        <v>43</v>
      </c>
      <c r="C13" s="319">
        <f t="shared" ref="C13:H13" si="0">SUM(C6:C12)</f>
        <v>-1251.5</v>
      </c>
      <c r="D13" s="320">
        <f t="shared" si="0"/>
        <v>-146.196</v>
      </c>
      <c r="E13" s="321">
        <f t="shared" si="0"/>
        <v>1400</v>
      </c>
      <c r="F13" s="320">
        <f t="shared" si="0"/>
        <v>0</v>
      </c>
      <c r="G13" s="321">
        <f t="shared" si="0"/>
        <v>0</v>
      </c>
      <c r="H13" s="322">
        <f t="shared" si="0"/>
        <v>0</v>
      </c>
      <c r="I13" s="70"/>
      <c r="J13" s="319">
        <f>SUM(J6:J12)</f>
        <v>0</v>
      </c>
      <c r="K13" s="321">
        <f>SUM(K6:K12)</f>
        <v>0</v>
      </c>
      <c r="L13" s="320">
        <f>SUM(L6:L12)</f>
        <v>2.3039999999999998</v>
      </c>
      <c r="M13" s="320">
        <f>SUM(M6:M12)</f>
        <v>0</v>
      </c>
      <c r="N13" s="322">
        <f>SUM(N6:N12)</f>
        <v>0</v>
      </c>
    </row>
    <row r="14" spans="1:14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x14ac:dyDescent="0.25">
      <c r="A15" s="7"/>
      <c r="B15" s="19" t="s">
        <v>55</v>
      </c>
      <c r="C15" s="7"/>
      <c r="D15" s="7"/>
      <c r="E15" s="20" t="s">
        <v>56</v>
      </c>
      <c r="F15" s="20"/>
      <c r="G15" s="377">
        <f>SUM(C13:H13)</f>
        <v>2.3040000000000873</v>
      </c>
      <c r="H15" s="378" t="s">
        <v>57</v>
      </c>
      <c r="I15" s="270"/>
      <c r="J15" s="270"/>
      <c r="K15" s="379" t="s">
        <v>58</v>
      </c>
      <c r="L15" s="377">
        <f>SUM(J13:N13)</f>
        <v>2.3039999999999998</v>
      </c>
      <c r="M15" s="21" t="s">
        <v>57</v>
      </c>
    </row>
    <row r="16" spans="1:14" x14ac:dyDescent="0.25">
      <c r="A16" s="22"/>
      <c r="B16" s="22"/>
      <c r="C16" s="22"/>
      <c r="D16" s="7"/>
      <c r="E16" s="341"/>
      <c r="F16" s="342"/>
      <c r="G16" s="341"/>
      <c r="H16" s="21"/>
      <c r="I16" s="22"/>
      <c r="J16" s="22"/>
      <c r="K16" s="22"/>
      <c r="L16" s="22"/>
      <c r="M16" s="22"/>
      <c r="N16" s="40"/>
    </row>
    <row r="17" spans="1:14" x14ac:dyDescent="0.25">
      <c r="A17" s="22"/>
      <c r="B17" s="22"/>
      <c r="C17" s="22"/>
      <c r="D17" s="7"/>
      <c r="E17" s="20"/>
      <c r="F17" s="22"/>
      <c r="G17" s="122"/>
      <c r="H17" s="21"/>
      <c r="I17" s="22"/>
      <c r="J17" s="22"/>
      <c r="K17" s="22"/>
      <c r="L17" s="22"/>
      <c r="M17" s="22"/>
      <c r="N17" s="40"/>
    </row>
    <row r="18" spans="1:14" x14ac:dyDescent="0.25">
      <c r="A18" s="22"/>
      <c r="B18" s="22"/>
      <c r="C18" s="22"/>
      <c r="D18" s="7"/>
      <c r="E18" s="313"/>
      <c r="F18" s="22"/>
      <c r="G18" s="122"/>
      <c r="H18" s="21"/>
      <c r="I18" s="22"/>
      <c r="J18" s="22"/>
      <c r="K18" s="22"/>
      <c r="L18" s="22"/>
      <c r="M18" s="22"/>
      <c r="N18" s="40"/>
    </row>
    <row r="19" spans="1:14" x14ac:dyDescent="0.25">
      <c r="A19" s="22"/>
      <c r="B19" s="22"/>
      <c r="C19" s="22"/>
      <c r="D19" s="22"/>
      <c r="E19" s="313"/>
      <c r="F19" s="22"/>
      <c r="G19" s="22"/>
      <c r="H19" s="21"/>
      <c r="I19" s="22"/>
      <c r="J19" s="22"/>
      <c r="K19" s="22"/>
      <c r="L19" s="22"/>
      <c r="M19" s="22"/>
      <c r="N19" s="22"/>
    </row>
    <row r="20" spans="1:14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</row>
    <row r="21" spans="1:14" x14ac:dyDescent="0.25">
      <c r="A21" s="22"/>
      <c r="B21" s="4" t="s">
        <v>59</v>
      </c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</row>
    <row r="22" spans="1:14" x14ac:dyDescent="0.25">
      <c r="A22" s="22"/>
      <c r="B22" s="22" t="s">
        <v>60</v>
      </c>
      <c r="C22" s="22"/>
      <c r="D22" s="122">
        <f>C13</f>
        <v>-1251.5</v>
      </c>
      <c r="E22" s="23" t="s">
        <v>57</v>
      </c>
      <c r="F22" s="22"/>
      <c r="G22" s="22"/>
      <c r="H22" s="22"/>
      <c r="I22" s="22"/>
      <c r="J22" s="22"/>
      <c r="K22" s="22"/>
      <c r="L22" s="22"/>
      <c r="M22" s="22"/>
      <c r="N22" s="22"/>
    </row>
    <row r="23" spans="1:14" x14ac:dyDescent="0.25">
      <c r="A23" s="22"/>
      <c r="B23" s="22" t="s">
        <v>96</v>
      </c>
      <c r="C23" s="22"/>
      <c r="D23" s="122">
        <f>E13</f>
        <v>1400</v>
      </c>
      <c r="E23" s="23" t="s">
        <v>57</v>
      </c>
      <c r="F23" s="22"/>
      <c r="G23" s="22"/>
      <c r="H23" s="22"/>
      <c r="I23" s="22"/>
      <c r="J23" s="22"/>
      <c r="K23" s="22"/>
      <c r="L23" s="22"/>
      <c r="M23" s="22"/>
      <c r="N23" s="22"/>
    </row>
    <row r="24" spans="1:14" x14ac:dyDescent="0.25">
      <c r="A24" s="22"/>
      <c r="B24" s="22" t="s">
        <v>61</v>
      </c>
      <c r="C24" s="22"/>
      <c r="D24" s="244">
        <f>D13</f>
        <v>-146.196</v>
      </c>
      <c r="E24" s="23" t="s">
        <v>57</v>
      </c>
      <c r="F24" s="22"/>
      <c r="G24" s="22"/>
      <c r="H24" s="22"/>
      <c r="I24" s="22"/>
      <c r="J24" s="22"/>
      <c r="K24" s="22"/>
      <c r="L24" s="22"/>
      <c r="M24" s="22"/>
      <c r="N24" s="22"/>
    </row>
    <row r="25" spans="1:14" x14ac:dyDescent="0.25">
      <c r="A25" s="22"/>
      <c r="B25" s="22" t="s">
        <v>130</v>
      </c>
      <c r="C25" s="22"/>
      <c r="D25" s="122">
        <f>F13</f>
        <v>0</v>
      </c>
      <c r="E25" s="23" t="s">
        <v>57</v>
      </c>
      <c r="F25" s="22"/>
      <c r="G25" s="22"/>
      <c r="H25" s="22"/>
      <c r="I25" s="22"/>
      <c r="J25" s="22"/>
      <c r="K25" s="22"/>
      <c r="L25" s="22"/>
      <c r="M25" s="22"/>
      <c r="N25" s="22"/>
    </row>
    <row r="26" spans="1:14" x14ac:dyDescent="0.25">
      <c r="A26" s="22"/>
      <c r="B26" s="22"/>
      <c r="C26" s="22"/>
      <c r="D26" s="122"/>
      <c r="E26" s="23"/>
      <c r="F26" s="22"/>
      <c r="G26" s="22"/>
      <c r="H26" s="22"/>
      <c r="I26" s="22"/>
      <c r="J26" s="22"/>
      <c r="K26" s="22"/>
      <c r="L26" s="22"/>
      <c r="M26" s="22"/>
      <c r="N26" s="22"/>
    </row>
    <row r="27" spans="1:14" x14ac:dyDescent="0.25">
      <c r="A27" s="22"/>
      <c r="B27" s="22" t="s">
        <v>95</v>
      </c>
      <c r="C27" s="22"/>
      <c r="D27" s="122">
        <f>J13</f>
        <v>0</v>
      </c>
      <c r="E27" s="23" t="s">
        <v>57</v>
      </c>
      <c r="F27" s="22"/>
      <c r="G27" s="22"/>
      <c r="H27" s="22"/>
      <c r="I27" s="22"/>
      <c r="J27" s="22"/>
      <c r="K27" s="22"/>
      <c r="L27" s="22"/>
      <c r="M27" s="22"/>
      <c r="N27" s="22"/>
    </row>
    <row r="28" spans="1:14" x14ac:dyDescent="0.25">
      <c r="A28" s="22"/>
      <c r="B28" s="24" t="s">
        <v>62</v>
      </c>
      <c r="C28" s="22"/>
      <c r="D28" s="122">
        <f>K13</f>
        <v>0</v>
      </c>
      <c r="E28" s="23" t="s">
        <v>57</v>
      </c>
      <c r="F28" s="22"/>
      <c r="G28" s="22"/>
      <c r="H28" s="22"/>
      <c r="I28" s="22"/>
      <c r="J28" s="22"/>
      <c r="K28" s="22"/>
      <c r="L28" s="22"/>
      <c r="M28" s="22"/>
      <c r="N28" s="22"/>
    </row>
    <row r="29" spans="1:14" x14ac:dyDescent="0.25">
      <c r="A29" s="22"/>
      <c r="B29" s="24" t="s">
        <v>126</v>
      </c>
      <c r="D29" s="243">
        <f>L13</f>
        <v>2.3039999999999998</v>
      </c>
      <c r="E29" s="23" t="s">
        <v>57</v>
      </c>
      <c r="F29" s="22"/>
      <c r="G29" s="22"/>
      <c r="H29" s="22"/>
      <c r="I29" s="22"/>
      <c r="J29" s="22"/>
      <c r="K29" s="22"/>
      <c r="L29" s="22"/>
      <c r="M29" s="22"/>
      <c r="N29" s="22"/>
    </row>
    <row r="30" spans="1:14" x14ac:dyDescent="0.25">
      <c r="A30" s="22"/>
      <c r="B30" s="312" t="s">
        <v>132</v>
      </c>
      <c r="D30" s="243">
        <f>M13</f>
        <v>0</v>
      </c>
      <c r="E30" s="23" t="s">
        <v>57</v>
      </c>
      <c r="F30" s="22"/>
      <c r="G30" s="22"/>
      <c r="H30" s="22"/>
      <c r="I30" s="22"/>
      <c r="J30" s="22"/>
      <c r="K30" s="22"/>
      <c r="L30" s="22"/>
      <c r="M30" s="22"/>
      <c r="N30" s="22"/>
    </row>
    <row r="31" spans="1:14" x14ac:dyDescent="0.25">
      <c r="A31" s="22"/>
      <c r="B31" s="24" t="s">
        <v>63</v>
      </c>
      <c r="C31" s="22"/>
      <c r="D31" s="122">
        <f>N13</f>
        <v>0</v>
      </c>
      <c r="E31" s="23" t="s">
        <v>57</v>
      </c>
      <c r="F31" s="22"/>
      <c r="G31" s="22"/>
      <c r="H31" s="22"/>
      <c r="I31" s="22"/>
      <c r="J31" s="22"/>
      <c r="K31" s="22"/>
      <c r="L31" s="22"/>
      <c r="M31" s="22"/>
      <c r="N31" s="22"/>
    </row>
  </sheetData>
  <customSheetViews>
    <customSheetView guid="{ECA95C7A-EFD8-4EC4-85A2-34F63C8C25EF}" scale="90" showPageBreaks="1" fitToPage="1">
      <selection activeCell="C8" sqref="C8"/>
      <pageMargins left="0.42" right="0.42" top="0.78740157480314965" bottom="0.78740157480314965" header="0.31496062992125984" footer="0.31496062992125984"/>
      <pageSetup paperSize="9" scale="90" orientation="landscape" horizontalDpi="0" verticalDpi="0" r:id="rId1"/>
    </customSheetView>
    <customSheetView guid="{15764750-8AF9-45DF-9450-B30F8151D6AB}" scale="90" fitToPage="1">
      <selection activeCell="B9" sqref="B9"/>
      <pageMargins left="0.42" right="0.42" top="0.78740157480314965" bottom="0.78740157480314965" header="0.31496062992125984" footer="0.31496062992125984"/>
      <pageSetup paperSize="9" scale="90" orientation="landscape" horizontalDpi="0" verticalDpi="0" r:id="rId2"/>
    </customSheetView>
    <customSheetView guid="{70784625-D6AA-4827-8FB2-93D97FE1DFCE}">
      <selection activeCell="C7" sqref="C7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3"/>
    </customSheetView>
    <customSheetView guid="{B5644001-46E8-4A6D-8484-E9B7B1F663C6}">
      <selection activeCell="J13" sqref="J13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4"/>
    </customSheetView>
    <customSheetView guid="{BD206193-A9CB-4FB5-800C-FE0571FD5AED}" topLeftCell="A4">
      <selection activeCell="C6" sqref="C6"/>
      <pageMargins left="0.7" right="0.7" top="0.78740157499999996" bottom="0.78740157499999996" header="0.3" footer="0.3"/>
    </customSheetView>
    <customSheetView guid="{1DB03DC3-DD52-49CD-8072-4B719410EDF4}" topLeftCell="A4">
      <selection activeCell="C6" sqref="C6"/>
      <pageMargins left="0.7" right="0.7" top="0.78740157499999996" bottom="0.78740157499999996" header="0.3" footer="0.3"/>
    </customSheetView>
    <customSheetView guid="{7CC1FA3A-895C-48F2-A941-ABE1E0AA99FD}" topLeftCell="A4">
      <selection activeCell="C6" sqref="C6"/>
      <pageMargins left="0.7" right="0.7" top="0.78740157499999996" bottom="0.78740157499999996" header="0.3" footer="0.3"/>
    </customSheetView>
    <customSheetView guid="{C5553868-B1BC-42AA-B251-130824B1493F}" topLeftCell="A4">
      <selection activeCell="C6" sqref="C6"/>
      <pageMargins left="0.7" right="0.7" top="0.78740157499999996" bottom="0.78740157499999996" header="0.3" footer="0.3"/>
    </customSheetView>
    <customSheetView guid="{F9CC7C0A-8455-4B23-89B8-6EAC226AC099}">
      <selection activeCell="M16" sqref="M16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5"/>
    </customSheetView>
    <customSheetView guid="{985903A9-9AC0-4EEF-B3E6-551C22113BEE}" topLeftCell="A4">
      <selection activeCell="C6" sqref="C6"/>
      <pageMargins left="0.7" right="0.7" top="0.78740157499999996" bottom="0.78740157499999996" header="0.3" footer="0.3"/>
    </customSheetView>
    <customSheetView guid="{E469200E-E45B-48BF-9EDA-B3574152690B}">
      <selection activeCell="J13" sqref="J13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6"/>
    </customSheetView>
    <customSheetView guid="{F34D93BB-303C-41D4-86BF-175561CF63A4}">
      <selection activeCell="A3" sqref="A3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7"/>
    </customSheetView>
    <customSheetView guid="{BD2ABD2E-5B85-4A66-8C4D-5AC8420C2B3B}" scale="90">
      <selection activeCell="L20" sqref="L20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8"/>
    </customSheetView>
    <customSheetView guid="{BD5456A6-45E9-42B7-B375-15E458E94A45}" scale="90" fitToPage="1">
      <selection activeCell="C6" sqref="C6"/>
      <pageMargins left="0.42" right="0.42" top="0.78740157480314965" bottom="0.78740157480314965" header="0.31496062992125984" footer="0.31496062992125984"/>
      <pageSetup paperSize="9" scale="90" orientation="landscape" horizontalDpi="0" verticalDpi="0" r:id="rId9"/>
    </customSheetView>
    <customSheetView guid="{B56BB743-ACD1-4F1C-A4EC-86D4E390A4F0}" scale="90" fitToPage="1">
      <selection activeCell="C6" sqref="C6"/>
      <pageMargins left="0.42" right="0.42" top="0.78740157480314965" bottom="0.78740157480314965" header="0.31496062992125984" footer="0.31496062992125984"/>
      <pageSetup paperSize="9" scale="90" orientation="landscape" horizontalDpi="0" verticalDpi="0" r:id="rId10"/>
    </customSheetView>
  </customSheetViews>
  <pageMargins left="0.42" right="0.42" top="0.78740157480314965" bottom="0.78740157480314965" header="0.31496062992125984" footer="0.31496062992125984"/>
  <pageSetup paperSize="9" scale="90" orientation="landscape" horizontalDpi="0" verticalDpi="0"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customSheetViews>
    <customSheetView guid="{ECA95C7A-EFD8-4EC4-85A2-34F63C8C25EF}">
      <pageMargins left="0.7" right="0.7" top="0.78740157499999996" bottom="0.78740157499999996" header="0.3" footer="0.3"/>
    </customSheetView>
    <customSheetView guid="{15764750-8AF9-45DF-9450-B30F8151D6AB}">
      <pageMargins left="0.7" right="0.7" top="0.78740157499999996" bottom="0.78740157499999996" header="0.3" footer="0.3"/>
    </customSheetView>
    <customSheetView guid="{70784625-D6AA-4827-8FB2-93D97FE1DFCE}">
      <pageMargins left="0.7" right="0.7" top="0.78740157499999996" bottom="0.78740157499999996" header="0.3" footer="0.3"/>
    </customSheetView>
    <customSheetView guid="{B5644001-46E8-4A6D-8484-E9B7B1F663C6}">
      <pageMargins left="0.7" right="0.7" top="0.78740157499999996" bottom="0.78740157499999996" header="0.3" footer="0.3"/>
    </customSheetView>
    <customSheetView guid="{BD206193-A9CB-4FB5-800C-FE0571FD5AED}">
      <pageMargins left="0.7" right="0.7" top="0.78740157499999996" bottom="0.78740157499999996" header="0.3" footer="0.3"/>
    </customSheetView>
    <customSheetView guid="{1DB03DC3-DD52-49CD-8072-4B719410EDF4}">
      <pageMargins left="0.7" right="0.7" top="0.78740157499999996" bottom="0.78740157499999996" header="0.3" footer="0.3"/>
    </customSheetView>
    <customSheetView guid="{7CC1FA3A-895C-48F2-A941-ABE1E0AA99FD}">
      <pageMargins left="0.7" right="0.7" top="0.78740157499999996" bottom="0.78740157499999996" header="0.3" footer="0.3"/>
    </customSheetView>
    <customSheetView guid="{C5553868-B1BC-42AA-B251-130824B1493F}">
      <pageMargins left="0.7" right="0.7" top="0.78740157499999996" bottom="0.78740157499999996" header="0.3" footer="0.3"/>
    </customSheetView>
    <customSheetView guid="{F9CC7C0A-8455-4B23-89B8-6EAC226AC099}">
      <pageMargins left="0.7" right="0.7" top="0.78740157499999996" bottom="0.78740157499999996" header="0.3" footer="0.3"/>
    </customSheetView>
    <customSheetView guid="{985903A9-9AC0-4EEF-B3E6-551C22113BEE}">
      <pageMargins left="0.7" right="0.7" top="0.78740157499999996" bottom="0.78740157499999996" header="0.3" footer="0.3"/>
    </customSheetView>
    <customSheetView guid="{E469200E-E45B-48BF-9EDA-B3574152690B}">
      <pageMargins left="0.7" right="0.7" top="0.78740157499999996" bottom="0.78740157499999996" header="0.3" footer="0.3"/>
    </customSheetView>
    <customSheetView guid="{F34D93BB-303C-41D4-86BF-175561CF63A4}">
      <pageMargins left="0.7" right="0.7" top="0.78740157499999996" bottom="0.78740157499999996" header="0.3" footer="0.3"/>
    </customSheetView>
    <customSheetView guid="{BD2ABD2E-5B85-4A66-8C4D-5AC8420C2B3B}">
      <pageMargins left="0.7" right="0.7" top="0.78740157499999996" bottom="0.78740157499999996" header="0.3" footer="0.3"/>
    </customSheetView>
    <customSheetView guid="{BD5456A6-45E9-42B7-B375-15E458E94A45}">
      <pageMargins left="0.7" right="0.7" top="0.78740157499999996" bottom="0.78740157499999996" header="0.3" footer="0.3"/>
    </customSheetView>
    <customSheetView guid="{B56BB743-ACD1-4F1C-A4EC-86D4E390A4F0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tabulka 6a</vt:lpstr>
      <vt:lpstr>rekapitulace 6b</vt:lpstr>
      <vt:lpstr>List3</vt:lpstr>
      <vt:lpstr>'tabulka 6a'!Názvy_tisku</vt:lpstr>
      <vt:lpstr>'tabulka 6a'!Oblast_tisku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Jarkovský Václav Ing.</cp:lastModifiedBy>
  <cp:lastPrinted>2024-12-06T08:31:11Z</cp:lastPrinted>
  <dcterms:created xsi:type="dcterms:W3CDTF">2013-10-25T08:04:02Z</dcterms:created>
  <dcterms:modified xsi:type="dcterms:W3CDTF">2024-12-06T08:33:02Z</dcterms:modified>
</cp:coreProperties>
</file>