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67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9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SM-ekonom\krajské\rok 2021\Rada Zastupitelstvo 2021\Rada 1213\"/>
    </mc:Choice>
  </mc:AlternateContent>
  <xr:revisionPtr revIDLastSave="0" documentId="13_ncr:81_{83903899-96AC-4E05-B2F3-6B861E5A34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. 5.a ukazatele PO 2021" sheetId="1" r:id="rId1"/>
    <sheet name="tab. 5.b rekapitulace" sheetId="2" r:id="rId2"/>
    <sheet name="List3" sheetId="3" r:id="rId3"/>
  </sheets>
  <definedNames>
    <definedName name="_xlnm._FilterDatabase" localSheetId="0" hidden="1">'tab. 5.a ukazatele PO 2021'!$A$5:$AF$77</definedName>
    <definedName name="_xlnm.Print_Titles" localSheetId="0">'tab. 5.a ukazatele PO 2021'!$A:$D,'tab. 5.a ukazatele PO 2021'!$1:$5</definedName>
    <definedName name="_xlnm.Print_Area" localSheetId="0">'tab. 5.a ukazatele PO 2021'!$A$1:$AD$79</definedName>
    <definedName name="Z_15764750_8AF9_45DF_9450_B30F8151D6AB_.wvu.FilterData" localSheetId="0" hidden="1">'tab. 5.a ukazatele PO 2021'!$A$5:$AC$77</definedName>
    <definedName name="Z_15764750_8AF9_45DF_9450_B30F8151D6AB_.wvu.PrintArea" localSheetId="0" hidden="1">'tab. 5.a ukazatele PO 2021'!$E$6:$AC$79</definedName>
    <definedName name="Z_15764750_8AF9_45DF_9450_B30F8151D6AB_.wvu.PrintTitles" localSheetId="0" hidden="1">'tab. 5.a ukazatele PO 2021'!$A:$D,'tab. 5.a ukazatele PO 2021'!$1:$5</definedName>
    <definedName name="Z_1B36C436_7749_4D5A_85CF_465B4D5884E4_.wvu.FilterData" localSheetId="0" hidden="1">'tab. 5.a ukazatele PO 2021'!$A$5:$AC$77</definedName>
    <definedName name="Z_1CE61FA3_EBE7_4A29_B370_8D18951A1C1D_.wvu.FilterData" localSheetId="0" hidden="1">'tab. 5.a ukazatele PO 2021'!$A$5:$AC$77</definedName>
    <definedName name="Z_1DB03DC3_DD52_49CD_8072_4B719410EDF4_.wvu.PrintTitles" localSheetId="0" hidden="1">'tab. 5.a ukazatele PO 2021'!$A:$D,'tab. 5.a ukazatele PO 2021'!$1:$5</definedName>
    <definedName name="Z_24DDFE16_0A44_445E_B3CD_69FC7686A5EA_.wvu.FilterData" localSheetId="0" hidden="1">'tab. 5.a ukazatele PO 2021'!$A$5:$AC$77</definedName>
    <definedName name="Z_34A2DE2C_1381_413E_BB77_C62D19877E68_.wvu.FilterData" localSheetId="0" hidden="1">'tab. 5.a ukazatele PO 2021'!$A$5:$AC$77</definedName>
    <definedName name="Z_3711CB97_B5D6_4ED8_A9AA_7656DE13F82B_.wvu.FilterData" localSheetId="0" hidden="1">'tab. 5.a ukazatele PO 2021'!$A$5:$AC$77</definedName>
    <definedName name="Z_3D87B1E7_8F30_410C_A084_59D0CDA0B14F_.wvu.FilterData" localSheetId="0" hidden="1">'tab. 5.a ukazatele PO 2021'!$A$5:$AC$77</definedName>
    <definedName name="Z_46411039_A072_4EB3_AF26_A3B4D92ABA58_.wvu.FilterData" localSheetId="0" hidden="1">'tab. 5.a ukazatele PO 2021'!$A$5:$AC$77</definedName>
    <definedName name="Z_559A99CC_AB3F_4E64_AFDC_D58CD1B9EC4F_.wvu.FilterData" localSheetId="0" hidden="1">'tab. 5.a ukazatele PO 2021'!$A$5:$AC$77</definedName>
    <definedName name="Z_5DDD0D1C_B93A_41C4_AA5B_A114FB693CCB_.wvu.FilterData" localSheetId="0" hidden="1">'tab. 5.a ukazatele PO 2021'!$A$5:$AC$77</definedName>
    <definedName name="Z_6446DDEA_92FE_416B_AEE5_95BEA25DB15B_.wvu.FilterData" localSheetId="0" hidden="1">'tab. 5.a ukazatele PO 2021'!#REF!</definedName>
    <definedName name="Z_66D5A047_B0DD_40BE_AAB9_900EF51FF54B_.wvu.FilterData" localSheetId="0" hidden="1">'tab. 5.a ukazatele PO 2021'!$A$5:$AF$77</definedName>
    <definedName name="Z_70784625_D6AA_4827_8FB2_93D97FE1DFCE_.wvu.FilterData" localSheetId="0" hidden="1">'tab. 5.a ukazatele PO 2021'!$A$5:$AC$77</definedName>
    <definedName name="Z_70784625_D6AA_4827_8FB2_93D97FE1DFCE_.wvu.PrintArea" localSheetId="0" hidden="1">'tab. 5.a ukazatele PO 2021'!$E$6:$AC$79</definedName>
    <definedName name="Z_70784625_D6AA_4827_8FB2_93D97FE1DFCE_.wvu.PrintTitles" localSheetId="0" hidden="1">'tab. 5.a ukazatele PO 2021'!$A:$D,'tab. 5.a ukazatele PO 2021'!$1:$5</definedName>
    <definedName name="Z_70B75830_1D2B_4A2A_91AE_BD4A0E44DF19_.wvu.FilterData" localSheetId="0" hidden="1">'tab. 5.a ukazatele PO 2021'!$A$5:$AC$77</definedName>
    <definedName name="Z_785058E2_7C2A_4ADC_8A05_7DDA1683F6B3_.wvu.FilterData" localSheetId="0" hidden="1">'tab. 5.a ukazatele PO 2021'!$A$5:$AC$77</definedName>
    <definedName name="Z_78D50122_F47F_4FFA_8B22_3DFCA8E29804_.wvu.FilterData" localSheetId="0" hidden="1">'tab. 5.a ukazatele PO 2021'!$A$5:$AC$77</definedName>
    <definedName name="Z_7CC1FA3A_895C_48F2_A941_ABE1E0AA99FD_.wvu.PrintTitles" localSheetId="0" hidden="1">'tab. 5.a ukazatele PO 2021'!$A:$D,'tab. 5.a ukazatele PO 2021'!$1:$5</definedName>
    <definedName name="Z_814C2ED3_5018_423D_AA51_9DF08E04CE57_.wvu.FilterData" localSheetId="0" hidden="1">'tab. 5.a ukazatele PO 2021'!$A$5:$AC$77</definedName>
    <definedName name="Z_963BA11D_54B0_495F_854D_287178B4B854_.wvu.FilterData" localSheetId="0" hidden="1">'tab. 5.a ukazatele PO 2021'!$A$5:$AF$77</definedName>
    <definedName name="Z_985903A9_9AC0_4EEF_B3E6_551C22113BEE_.wvu.FilterData" localSheetId="0" hidden="1">'tab. 5.a ukazatele PO 2021'!$A$5:$AC$77</definedName>
    <definedName name="Z_985903A9_9AC0_4EEF_B3E6_551C22113BEE_.wvu.PrintTitles" localSheetId="0" hidden="1">'tab. 5.a ukazatele PO 2021'!$A:$D,'tab. 5.a ukazatele PO 2021'!$1:$5</definedName>
    <definedName name="Z_ACB0CF54_59A6_40F0_ACFB_19E40FA9D8EC_.wvu.FilterData" localSheetId="0" hidden="1">'tab. 5.a ukazatele PO 2021'!$A$5:$AC$77</definedName>
    <definedName name="Z_AD6A8531_F2B8_45B6_86D5_BE2ED9FB6BB9_.wvu.FilterData" localSheetId="0" hidden="1">'tab. 5.a ukazatele PO 2021'!$A$5:$AC$77</definedName>
    <definedName name="Z_B5644001_46E8_4A6D_8484_E9B7B1F663C6_.wvu.FilterData" localSheetId="0" hidden="1">'tab. 5.a ukazatele PO 2021'!$A$5:$AC$77</definedName>
    <definedName name="Z_B5644001_46E8_4A6D_8484_E9B7B1F663C6_.wvu.PrintArea" localSheetId="0" hidden="1">'tab. 5.a ukazatele PO 2021'!$E$6:$AC$83</definedName>
    <definedName name="Z_B5644001_46E8_4A6D_8484_E9B7B1F663C6_.wvu.PrintTitles" localSheetId="0" hidden="1">'tab. 5.a ukazatele PO 2021'!$A:$D,'tab. 5.a ukazatele PO 2021'!$1:$5</definedName>
    <definedName name="Z_B56BB743_ACD1_4F1C_A4EC_86D4E390A4F0_.wvu.FilterData" localSheetId="0" hidden="1">'tab. 5.a ukazatele PO 2021'!$A$5:$AC$77</definedName>
    <definedName name="Z_B56BB743_ACD1_4F1C_A4EC_86D4E390A4F0_.wvu.PrintArea" localSheetId="0" hidden="1">'tab. 5.a ukazatele PO 2021'!$E$6:$AC$83</definedName>
    <definedName name="Z_B56BB743_ACD1_4F1C_A4EC_86D4E390A4F0_.wvu.PrintTitles" localSheetId="0" hidden="1">'tab. 5.a ukazatele PO 2021'!$A:$D,'tab. 5.a ukazatele PO 2021'!$1:$5</definedName>
    <definedName name="Z_BBB16494_D12E_4DB7_A0CC_8D364B8AC92C_.wvu.FilterData" localSheetId="0" hidden="1">'tab. 5.a ukazatele PO 2021'!$A$5:$AC$77</definedName>
    <definedName name="Z_BD206193_A9CB_4FB5_800C_FE0571FD5AED_.wvu.FilterData" localSheetId="0" hidden="1">'tab. 5.a ukazatele PO 2021'!$A$5:$AC$77</definedName>
    <definedName name="Z_BD206193_A9CB_4FB5_800C_FE0571FD5AED_.wvu.PrintTitles" localSheetId="0" hidden="1">'tab. 5.a ukazatele PO 2021'!$A:$D,'tab. 5.a ukazatele PO 2021'!$1:$5</definedName>
    <definedName name="Z_BD2ABD2E_5B85_4A66_8C4D_5AC8420C2B3B_.wvu.FilterData" localSheetId="0" hidden="1">'tab. 5.a ukazatele PO 2021'!$A$5:$AC$77</definedName>
    <definedName name="Z_BD2ABD2E_5B85_4A66_8C4D_5AC8420C2B3B_.wvu.PrintArea" localSheetId="0" hidden="1">'tab. 5.a ukazatele PO 2021'!$E$6:$AC$83</definedName>
    <definedName name="Z_BD2ABD2E_5B85_4A66_8C4D_5AC8420C2B3B_.wvu.PrintTitles" localSheetId="0" hidden="1">'tab. 5.a ukazatele PO 2021'!$A:$D,'tab. 5.a ukazatele PO 2021'!$1:$5</definedName>
    <definedName name="Z_BD5456A6_45E9_42B7_B375_15E458E94A45_.wvu.FilterData" localSheetId="0" hidden="1">'tab. 5.a ukazatele PO 2021'!$A$5:$AC$77</definedName>
    <definedName name="Z_BD5456A6_45E9_42B7_B375_15E458E94A45_.wvu.PrintArea" localSheetId="0" hidden="1">'tab. 5.a ukazatele PO 2021'!$E$6:$AC$79</definedName>
    <definedName name="Z_BD5456A6_45E9_42B7_B375_15E458E94A45_.wvu.PrintTitles" localSheetId="0" hidden="1">'tab. 5.a ukazatele PO 2021'!$A:$D,'tab. 5.a ukazatele PO 2021'!$1:$5</definedName>
    <definedName name="Z_C01FF8DB_979A_4563_96BF_3D7D77CD9917_.wvu.FilterData" localSheetId="0" hidden="1">'tab. 5.a ukazatele PO 2021'!$A$5:$AC$77</definedName>
    <definedName name="Z_C5553868_B1BC_42AA_B251_130824B1493F_.wvu.FilterData" localSheetId="0" hidden="1">'tab. 5.a ukazatele PO 2021'!$A$5:$AC$77</definedName>
    <definedName name="Z_C5553868_B1BC_42AA_B251_130824B1493F_.wvu.PrintTitles" localSheetId="0" hidden="1">'tab. 5.a ukazatele PO 2021'!$A:$D,'tab. 5.a ukazatele PO 2021'!$1:$5</definedName>
    <definedName name="Z_E0D9BE4D_812D_400B_852C_6A13F3EBF59F_.wvu.FilterData" localSheetId="0" hidden="1">'tab. 5.a ukazatele PO 2021'!$A$5:$AC$77</definedName>
    <definedName name="Z_E2BAD781_B908_4E25_8A16_863F13627893_.wvu.FilterData" localSheetId="0" hidden="1">'tab. 5.a ukazatele PO 2021'!#REF!</definedName>
    <definedName name="Z_E469200E_E45B_48BF_9EDA_B3574152690B_.wvu.FilterData" localSheetId="0" hidden="1">'tab. 5.a ukazatele PO 2021'!$A$5:$AC$77</definedName>
    <definedName name="Z_E469200E_E45B_48BF_9EDA_B3574152690B_.wvu.PrintArea" localSheetId="0" hidden="1">'tab. 5.a ukazatele PO 2021'!$E$6:$AC$83</definedName>
    <definedName name="Z_E469200E_E45B_48BF_9EDA_B3574152690B_.wvu.PrintTitles" localSheetId="0" hidden="1">'tab. 5.a ukazatele PO 2021'!$A:$D,'tab. 5.a ukazatele PO 2021'!$1:$5</definedName>
    <definedName name="Z_ECA95C7A_EFD8_4EC4_85A2_34F63C8C25EF_.wvu.Cols" localSheetId="0" hidden="1">'tab. 5.a ukazatele PO 2021'!$C:$C,'tab. 5.a ukazatele PO 2021'!$K:$L,'tab. 5.a ukazatele PO 2021'!$P:$P</definedName>
    <definedName name="Z_ECA95C7A_EFD8_4EC4_85A2_34F63C8C25EF_.wvu.FilterData" localSheetId="0" hidden="1">'tab. 5.a ukazatele PO 2021'!$A$5:$AF$77</definedName>
    <definedName name="Z_ECA95C7A_EFD8_4EC4_85A2_34F63C8C25EF_.wvu.PrintArea" localSheetId="0" hidden="1">'tab. 5.a ukazatele PO 2021'!$A$1:$AD$79</definedName>
    <definedName name="Z_ECA95C7A_EFD8_4EC4_85A2_34F63C8C25EF_.wvu.PrintTitles" localSheetId="0" hidden="1">'tab. 5.a ukazatele PO 2021'!$A:$D,'tab. 5.a ukazatele PO 2021'!$1:$5</definedName>
    <definedName name="Z_EED36F6C_4B23_4EC3_A792_F512A3A0A1BF_.wvu.FilterData" localSheetId="0" hidden="1">'tab. 5.a ukazatele PO 2021'!$A$5:$AC$77</definedName>
    <definedName name="Z_F16D7810_E640_4938_87BE_94D88F15A757_.wvu.FilterData" localSheetId="0" hidden="1">'tab. 5.a ukazatele PO 2021'!$A$5:$AC$77</definedName>
    <definedName name="Z_F34D93BB_303C_41D4_86BF_175561CF63A4_.wvu.FilterData" localSheetId="0" hidden="1">'tab. 5.a ukazatele PO 2021'!$A$5:$AC$77</definedName>
    <definedName name="Z_F34D93BB_303C_41D4_86BF_175561CF63A4_.wvu.PrintArea" localSheetId="0" hidden="1">'tab. 5.a ukazatele PO 2021'!$E$6:$AC$83</definedName>
    <definedName name="Z_F34D93BB_303C_41D4_86BF_175561CF63A4_.wvu.PrintTitles" localSheetId="0" hidden="1">'tab. 5.a ukazatele PO 2021'!$A:$D,'tab. 5.a ukazatele PO 2021'!$1:$5</definedName>
    <definedName name="Z_F5B00F23_DA0B_42B9_AD97_CFC591C28BB9_.wvu.FilterData" localSheetId="0" hidden="1">'tab. 5.a ukazatele PO 2021'!$A$5:$AC$77</definedName>
    <definedName name="Z_F92311DB_0154_4A3E_91D0_B76A8C2D3680_.wvu.FilterData" localSheetId="0" hidden="1">'tab. 5.a ukazatele PO 2021'!$A$5:$AC$77</definedName>
    <definedName name="Z_F9CC7C0A_8455_4B23_89B8_6EAC226AC099_.wvu.FilterData" localSheetId="0" hidden="1">'tab. 5.a ukazatele PO 2021'!$A$5:$AC$77</definedName>
    <definedName name="Z_F9CC7C0A_8455_4B23_89B8_6EAC226AC099_.wvu.PrintTitles" localSheetId="0" hidden="1">'tab. 5.a ukazatele PO 2021'!$A:$D,'tab. 5.a ukazatele PO 2021'!$1:$5</definedName>
    <definedName name="Z_FF8EF754_D27D_47C8_B959_B99C0443677D_.wvu.FilterData" localSheetId="0" hidden="1">'tab. 5.a ukazatele PO 2021'!$A$5:$AC$77</definedName>
  </definedNames>
  <calcPr calcId="191029"/>
  <customWorkbookViews>
    <customWorkbookView name="Jarkovský Václav Ing. – osobní zobrazení" guid="{ECA95C7A-EFD8-4EC4-85A2-34F63C8C25EF}" mergeInterval="0" personalView="1" maximized="1" xWindow="-8" yWindow="-8" windowWidth="1936" windowHeight="1056" activeSheetId="1"/>
    <customWorkbookView name="Beskydová Sabina Ing. – osobní zobrazení" guid="{BD5456A6-45E9-42B7-B375-15E458E94A45}" mergeInterval="0" personalView="1" maximized="1" xWindow="-8" yWindow="-8" windowWidth="1936" windowHeight="1056" activeSheetId="1"/>
    <customWorkbookView name="Kopřivová Alena – osobní zobrazení" guid="{15764750-8AF9-45DF-9450-B30F8151D6AB}" mergeInterval="0" personalView="1" xWindow="32" yWindow="32" windowWidth="1800" windowHeight="942" activeSheetId="1"/>
    <customWorkbookView name="395 – osobní zobrazení" guid="{F34D93BB-303C-41D4-86BF-175561CF63A4}" mergeInterval="0" personalView="1" xWindow="129" yWindow="11" windowWidth="1791" windowHeight="1021" activeSheetId="1"/>
    <customWorkbookView name="340 – osobní zobrazení" guid="{E469200E-E45B-48BF-9EDA-B3574152690B}" mergeInterval="0" personalView="1" maximized="1" xWindow="-8" yWindow="-8" windowWidth="1616" windowHeight="876" activeSheetId="1"/>
    <customWorkbookView name="Jan Vaníček – osobní zobrazení" guid="{985903A9-9AC0-4EEF-B3E6-551C22113BEE}" mergeInterval="0" personalView="1" maximized="1" xWindow="-8" yWindow="-8" windowWidth="1936" windowHeight="1056" activeSheetId="1"/>
    <customWorkbookView name="Václav Jarkovský - vlastní zobrazení" guid="{F9CC7C0A-8455-4B23-89B8-6EAC226AC099}" mergeInterval="0" personalView="1" maximized="1" xWindow="1" yWindow="1" windowWidth="1276" windowHeight="794" activeSheetId="1"/>
    <customWorkbookView name="Dana Třísková – osobní zobrazení" guid="{C5553868-B1BC-42AA-B251-130824B1493F}" mergeInterval="0" personalView="1" maximized="1" xWindow="-9" yWindow="-9" windowWidth="1791" windowHeight="1098" activeSheetId="1"/>
    <customWorkbookView name="Jan Vaníček - vlastní zobrazení" guid="{7CC1FA3A-895C-48F2-A941-ABE1E0AA99FD}" mergeInterval="0" personalView="1" xWindow="9" yWindow="31" windowWidth="1264" windowHeight="803" activeSheetId="1"/>
    <customWorkbookView name="395 - vlastní zobrazení" guid="{1DB03DC3-DD52-49CD-8072-4B719410EDF4}" mergeInterval="0" personalView="1" maximized="1" xWindow="1" yWindow="1" windowWidth="1916" windowHeight="755" activeSheetId="1"/>
    <customWorkbookView name="213 – osobní zobrazení" guid="{BD206193-A9CB-4FB5-800C-FE0571FD5AED}" mergeInterval="0" personalView="1" maximized="1" xWindow="-8" yWindow="-8" windowWidth="1936" windowHeight="1056" activeSheetId="1"/>
    <customWorkbookView name="tatka – osobní zobrazení" guid="{B5644001-46E8-4A6D-8484-E9B7B1F663C6}" mergeInterval="0" personalView="1" xWindow="1" windowWidth="1072" windowHeight="1390" activeSheetId="1"/>
    <customWorkbookView name="Dědková Radka Ing. – osobní zobrazení" guid="{70784625-D6AA-4827-8FB2-93D97FE1DFCE}" mergeInterval="0" personalView="1" maximized="1" xWindow="-11" yWindow="-11" windowWidth="1942" windowHeight="1042" activeSheetId="1"/>
    <customWorkbookView name="Bonhard Jiří Ing. – osobní zobrazení" guid="{BD2ABD2E-5B85-4A66-8C4D-5AC8420C2B3B}" mergeInterval="0" personalView="1" maximized="1" xWindow="-9" yWindow="-9" windowWidth="1938" windowHeight="1048" activeSheetId="1"/>
    <customWorkbookView name="Steklíková Dagmar – osobní zobrazení" guid="{B56BB743-ACD1-4F1C-A4EC-86D4E390A4F0}" mergeInterval="0" personalView="1" maximized="1" xWindow="-9" yWindow="-9" windowWidth="1938" windowHeight="104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77" i="1" l="1"/>
  <c r="AD76" i="1"/>
  <c r="AD75" i="1"/>
  <c r="AD74" i="1"/>
  <c r="AD73" i="1"/>
  <c r="AD72" i="1"/>
  <c r="AD71" i="1"/>
  <c r="AD70" i="1"/>
  <c r="AD69" i="1"/>
  <c r="AD68" i="1"/>
  <c r="AD67" i="1"/>
  <c r="AD66" i="1"/>
  <c r="AD65" i="1"/>
  <c r="AD64" i="1"/>
  <c r="AD63" i="1"/>
  <c r="AD62" i="1"/>
  <c r="AD61" i="1"/>
  <c r="AD60" i="1"/>
  <c r="AD59" i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  <c r="AD7" i="1"/>
  <c r="AD6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X45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AD79" i="1" l="1"/>
  <c r="D7" i="2"/>
  <c r="M11" i="2" l="1"/>
  <c r="D28" i="2" s="1"/>
  <c r="V6" i="1" l="1"/>
  <c r="N79" i="1" l="1"/>
  <c r="D9" i="2" l="1"/>
  <c r="N11" i="2" l="1"/>
  <c r="L11" i="2"/>
  <c r="D27" i="2" s="1"/>
  <c r="K11" i="2"/>
  <c r="K79" i="1"/>
  <c r="M79" i="1"/>
  <c r="C8" i="2" s="1"/>
  <c r="S6" i="1"/>
  <c r="W79" i="1"/>
  <c r="T75" i="1" l="1"/>
  <c r="AC77" i="1" l="1"/>
  <c r="AC76" i="1"/>
  <c r="AC75" i="1"/>
  <c r="AC74" i="1"/>
  <c r="AC73" i="1"/>
  <c r="AC72" i="1"/>
  <c r="AC71" i="1"/>
  <c r="AC70" i="1"/>
  <c r="AC69" i="1"/>
  <c r="AC68" i="1"/>
  <c r="AC67" i="1"/>
  <c r="AC66" i="1"/>
  <c r="AC65" i="1"/>
  <c r="AC64" i="1"/>
  <c r="AC63" i="1"/>
  <c r="AC62" i="1"/>
  <c r="AC61" i="1"/>
  <c r="AC60" i="1"/>
  <c r="AC59" i="1"/>
  <c r="AC58" i="1"/>
  <c r="AC57" i="1"/>
  <c r="AC56" i="1"/>
  <c r="AC55" i="1"/>
  <c r="AC54" i="1"/>
  <c r="AC53" i="1"/>
  <c r="AC52" i="1"/>
  <c r="AC51" i="1"/>
  <c r="AC50" i="1"/>
  <c r="AC49" i="1"/>
  <c r="AC48" i="1"/>
  <c r="AC47" i="1"/>
  <c r="AC46" i="1"/>
  <c r="AC45" i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1" i="1"/>
  <c r="AC10" i="1"/>
  <c r="AC9" i="1"/>
  <c r="AC8" i="1"/>
  <c r="AC7" i="1"/>
  <c r="AC6" i="1"/>
  <c r="T31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Y79" i="1" l="1"/>
  <c r="X79" i="1" l="1"/>
  <c r="AB77" i="1" l="1"/>
  <c r="AF77" i="1" s="1"/>
  <c r="AB76" i="1"/>
  <c r="AF76" i="1" s="1"/>
  <c r="AB75" i="1"/>
  <c r="AF75" i="1" s="1"/>
  <c r="AB74" i="1"/>
  <c r="AF74" i="1" s="1"/>
  <c r="AB73" i="1"/>
  <c r="AF73" i="1" s="1"/>
  <c r="AB72" i="1"/>
  <c r="AF72" i="1" s="1"/>
  <c r="AB71" i="1"/>
  <c r="AF71" i="1" s="1"/>
  <c r="AB70" i="1"/>
  <c r="AF70" i="1" s="1"/>
  <c r="AB69" i="1"/>
  <c r="AF69" i="1" s="1"/>
  <c r="AB68" i="1"/>
  <c r="AF68" i="1" s="1"/>
  <c r="AB67" i="1"/>
  <c r="AF67" i="1" s="1"/>
  <c r="AB66" i="1"/>
  <c r="AF66" i="1" s="1"/>
  <c r="AB65" i="1"/>
  <c r="AF65" i="1" s="1"/>
  <c r="AB64" i="1"/>
  <c r="AF64" i="1" s="1"/>
  <c r="AB63" i="1"/>
  <c r="AF63" i="1" s="1"/>
  <c r="AB62" i="1"/>
  <c r="AF62" i="1" s="1"/>
  <c r="AB61" i="1"/>
  <c r="AF61" i="1" s="1"/>
  <c r="AB60" i="1"/>
  <c r="AF60" i="1" s="1"/>
  <c r="AB59" i="1"/>
  <c r="AF59" i="1" s="1"/>
  <c r="AB58" i="1"/>
  <c r="AF58" i="1" s="1"/>
  <c r="AB57" i="1"/>
  <c r="AF57" i="1" s="1"/>
  <c r="AB56" i="1"/>
  <c r="AF56" i="1" s="1"/>
  <c r="AB55" i="1"/>
  <c r="AF55" i="1" s="1"/>
  <c r="AB54" i="1"/>
  <c r="AF54" i="1" s="1"/>
  <c r="AB53" i="1"/>
  <c r="AF53" i="1" s="1"/>
  <c r="AB52" i="1"/>
  <c r="AF52" i="1" s="1"/>
  <c r="AB51" i="1"/>
  <c r="AF51" i="1" s="1"/>
  <c r="AB50" i="1"/>
  <c r="AF50" i="1" s="1"/>
  <c r="AB49" i="1"/>
  <c r="AF49" i="1" s="1"/>
  <c r="AB48" i="1"/>
  <c r="AF48" i="1" s="1"/>
  <c r="AB47" i="1"/>
  <c r="AF47" i="1" s="1"/>
  <c r="AB46" i="1"/>
  <c r="AF46" i="1" s="1"/>
  <c r="AB45" i="1"/>
  <c r="AF45" i="1" s="1"/>
  <c r="AB44" i="1"/>
  <c r="AF44" i="1" s="1"/>
  <c r="AB43" i="1"/>
  <c r="AF43" i="1" s="1"/>
  <c r="AB42" i="1"/>
  <c r="AF42" i="1" s="1"/>
  <c r="AB41" i="1"/>
  <c r="AF41" i="1" s="1"/>
  <c r="AB40" i="1"/>
  <c r="AF40" i="1" s="1"/>
  <c r="AB39" i="1"/>
  <c r="AF39" i="1" s="1"/>
  <c r="AB38" i="1"/>
  <c r="AF38" i="1" s="1"/>
  <c r="AB37" i="1"/>
  <c r="AF37" i="1" s="1"/>
  <c r="AB36" i="1"/>
  <c r="AF36" i="1" s="1"/>
  <c r="AB35" i="1"/>
  <c r="AF35" i="1" s="1"/>
  <c r="AB34" i="1"/>
  <c r="AF34" i="1" s="1"/>
  <c r="AB33" i="1"/>
  <c r="AF33" i="1" s="1"/>
  <c r="AB32" i="1"/>
  <c r="AF32" i="1" s="1"/>
  <c r="AB31" i="1"/>
  <c r="AF31" i="1" s="1"/>
  <c r="AB30" i="1"/>
  <c r="AF30" i="1" s="1"/>
  <c r="AB29" i="1"/>
  <c r="AF29" i="1" s="1"/>
  <c r="AB28" i="1"/>
  <c r="AF28" i="1" s="1"/>
  <c r="AB27" i="1"/>
  <c r="AF27" i="1" s="1"/>
  <c r="AB26" i="1"/>
  <c r="AF26" i="1" s="1"/>
  <c r="AB25" i="1"/>
  <c r="AF25" i="1" s="1"/>
  <c r="AB24" i="1"/>
  <c r="AF24" i="1" s="1"/>
  <c r="AB23" i="1"/>
  <c r="AF23" i="1" s="1"/>
  <c r="AB22" i="1"/>
  <c r="AF22" i="1" s="1"/>
  <c r="AB21" i="1"/>
  <c r="AF21" i="1" s="1"/>
  <c r="AB20" i="1"/>
  <c r="AF20" i="1" s="1"/>
  <c r="AB19" i="1"/>
  <c r="AF19" i="1" s="1"/>
  <c r="AB18" i="1"/>
  <c r="AF18" i="1" s="1"/>
  <c r="AB17" i="1"/>
  <c r="AF17" i="1" s="1"/>
  <c r="AB16" i="1"/>
  <c r="AF16" i="1" s="1"/>
  <c r="AB15" i="1"/>
  <c r="AF15" i="1" s="1"/>
  <c r="AB14" i="1"/>
  <c r="AF14" i="1" s="1"/>
  <c r="AB13" i="1"/>
  <c r="AF13" i="1" s="1"/>
  <c r="AB12" i="1"/>
  <c r="AF12" i="1" s="1"/>
  <c r="AB11" i="1"/>
  <c r="AF11" i="1" s="1"/>
  <c r="AB10" i="1"/>
  <c r="AF10" i="1" s="1"/>
  <c r="AB9" i="1"/>
  <c r="AF9" i="1" s="1"/>
  <c r="AB8" i="1"/>
  <c r="AF8" i="1" s="1"/>
  <c r="AB7" i="1"/>
  <c r="AF7" i="1" s="1"/>
  <c r="AB6" i="1"/>
  <c r="AF6" i="1" s="1"/>
  <c r="T77" i="1"/>
  <c r="T76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O79" i="1" l="1"/>
  <c r="E6" i="2" s="1"/>
  <c r="I79" i="1" l="1"/>
  <c r="C6" i="2" s="1"/>
  <c r="H11" i="2" l="1"/>
  <c r="G11" i="2"/>
  <c r="D22" i="2" s="1"/>
  <c r="F11" i="2"/>
  <c r="D21" i="2" s="1"/>
  <c r="J79" i="1" l="1"/>
  <c r="D6" i="2" s="1"/>
  <c r="V79" i="1" l="1"/>
  <c r="G79" i="1" l="1"/>
  <c r="AB79" i="1" l="1"/>
  <c r="E11" i="2" l="1"/>
  <c r="T79" i="1" l="1"/>
  <c r="D29" i="2" l="1"/>
  <c r="D26" i="2"/>
  <c r="D19" i="2"/>
  <c r="P79" i="1"/>
  <c r="L79" i="1"/>
  <c r="H79" i="1"/>
  <c r="F79" i="1"/>
  <c r="E79" i="1"/>
  <c r="C11" i="2" l="1"/>
  <c r="D18" i="2" s="1"/>
  <c r="AA79" i="1"/>
  <c r="S79" i="1"/>
  <c r="R79" i="1"/>
  <c r="AC79" i="1" l="1"/>
  <c r="Q79" i="1"/>
  <c r="J8" i="2" s="1"/>
  <c r="J11" i="2" s="1"/>
  <c r="D8" i="2" l="1"/>
  <c r="D11" i="2" s="1"/>
  <c r="U79" i="1"/>
  <c r="D25" i="2" l="1"/>
  <c r="L13" i="2"/>
  <c r="D20" i="2"/>
  <c r="G1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Beskydová Sabina Ing.</author>
  </authors>
  <commentList>
    <comment ref="Y45" authorId="0" guid="{B463981E-9AD9-4773-BA3E-72D184377ABF}" shapeId="0" xr:uid="{48912217-1845-40BE-B43B-FBB7CED689CE}">
      <text>
        <r>
          <rPr>
            <b/>
            <sz val="9"/>
            <color indexed="81"/>
            <rFont val="Tahoma"/>
            <charset val="1"/>
          </rPr>
          <t>Beskydová Sabina Ing.:</t>
        </r>
        <r>
          <rPr>
            <sz val="9"/>
            <color indexed="81"/>
            <rFont val="Tahoma"/>
            <charset val="1"/>
          </rPr>
          <t xml:space="preserve">
0,5 úvazku údržbáře - placeno z provozních prostředků - překračují limit počtu zaměstnanců
</t>
        </r>
      </text>
    </comment>
  </commentList>
</comments>
</file>

<file path=xl/sharedStrings.xml><?xml version="1.0" encoding="utf-8"?>
<sst xmlns="http://schemas.openxmlformats.org/spreadsheetml/2006/main" count="176" uniqueCount="155">
  <si>
    <t>org.</t>
  </si>
  <si>
    <t>ODPA</t>
  </si>
  <si>
    <t>z toho kryté
odpisy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</si>
  <si>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</si>
  <si>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</si>
  <si>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</si>
  <si>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průmyslová škola, Střední odborná škola a Střední odborné učiliště, Hradec Králové, Hradební 1029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</si>
  <si>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</si>
  <si>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</si>
  <si>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</si>
  <si>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</si>
  <si>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</si>
  <si>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</si>
  <si>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třída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</si>
  <si>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</si>
  <si>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</si>
  <si>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</si>
  <si>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</si>
  <si>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</si>
  <si>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</si>
  <si>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</si>
  <si>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</si>
  <si>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</si>
  <si>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</si>
  <si>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</si>
  <si>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</si>
  <si>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</si>
  <si>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</si>
  <si>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</si>
  <si>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</si>
  <si>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</si>
  <si>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</si>
  <si>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</si>
  <si>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</si>
  <si>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</si>
  <si>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 a školní jídelna, Sedloňov 153</t>
  </si>
  <si>
    <t>Gymnázium, Dvůr Králové nad Labem, nám. Odboje 304</t>
  </si>
  <si>
    <t>Gymnázium, Trutnov, Jiráskovo náměstí 325</t>
  </si>
  <si>
    <t>Střední průmyslová škola, Trutnov, Školní 101</t>
  </si>
  <si>
    <t>Základní škola a Mateřská škola, Vrchlabí, Krkonošská 230</t>
  </si>
  <si>
    <t>Základní škola logopedická a Mateřská škola logopedická, Choustníkovo Hradiště 161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</si>
  <si>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</si>
  <si>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</si>
  <si>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</si>
  <si>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CELKEM</t>
  </si>
  <si>
    <t>Dětský domov, Potštejn, Českých bratří 141</t>
  </si>
  <si>
    <t>částky v tis. Kč</t>
  </si>
  <si>
    <t xml:space="preserve">  rozpočet po úpravách</t>
  </si>
  <si>
    <t>úpr. přísp. na provoz
akt. odpisů</t>
  </si>
  <si>
    <t>Organizace zřízené Královéhradeckým krajem</t>
  </si>
  <si>
    <t>příspěvkové organizace</t>
  </si>
  <si>
    <t>Změna příjmů odvětví školství</t>
  </si>
  <si>
    <t>příspěvek na provoz PO
5331</t>
  </si>
  <si>
    <t>FRR pro
školství</t>
  </si>
  <si>
    <t>odvody 
z IF PO
kap. 14</t>
  </si>
  <si>
    <t>ostatní 
odvody PO
kap. 14</t>
  </si>
  <si>
    <t>Navrhovaná změna:</t>
  </si>
  <si>
    <t>změna výdajů z kap. 14 celkem:</t>
  </si>
  <si>
    <t>tis. Kč</t>
  </si>
  <si>
    <t xml:space="preserve"> změna příjmů celkem:</t>
  </si>
  <si>
    <t>Rekapitulace úprav souhrnných ukazatelů pro odvětví školství</t>
  </si>
  <si>
    <t>změna příspěvků na provoz PO</t>
  </si>
  <si>
    <t>změna ostatních běžných výdajů kap 14</t>
  </si>
  <si>
    <t>příjmy kap. 14 - ostatní odvody PO</t>
  </si>
  <si>
    <t>kapitálové příjmy kap. 14</t>
  </si>
  <si>
    <t>Střední průmyslová škola stavební, Hradec Králové, Pospíšilova tř. 787</t>
  </si>
  <si>
    <t>Gymnázium Jaroslava Žáka, Jaroměř, Lužická 423</t>
  </si>
  <si>
    <t>Česká lesnická akademie Trutnov-střední škola a vyšší odborná škola, Lesnická 9</t>
  </si>
  <si>
    <t>Základní škola a Mateřská škola při dětské léčebně, Jánské Lázně, Horní promenáda 268</t>
  </si>
  <si>
    <t>Mateřská škola, Základní škola a Praktická škola, Trutnov</t>
  </si>
  <si>
    <t>změny +/- z rozpočtu kraje (kap. 14)</t>
  </si>
  <si>
    <t>příspěvek na provoz po úpravě</t>
  </si>
  <si>
    <t xml:space="preserve">invest. příspěvek PO  </t>
  </si>
  <si>
    <t>úpr. odvodu 
z FI (odpisy)</t>
  </si>
  <si>
    <t>invest. přísp. PO
pol. 
6351</t>
  </si>
  <si>
    <t>úpr. odvodu 
z FI celkem</t>
  </si>
  <si>
    <t>úpr. invest. přísp.  PO celkem</t>
  </si>
  <si>
    <t>úpr. přísp. na provoz
celkem</t>
  </si>
  <si>
    <t>Rekapitulace výše navržených úprav ukazatelů rozpočtu odvětví školství z rozpočtu kraje</t>
  </si>
  <si>
    <t>kapitál. 
příjmy 
kap. 14</t>
  </si>
  <si>
    <t>úpravy odpisů dle odpis. plánů</t>
  </si>
  <si>
    <t>Rekapitulace výše změn</t>
  </si>
  <si>
    <t>Střední škola profesní přípravy, Hradec Králové, 17. listopadu 1212</t>
  </si>
  <si>
    <t xml:space="preserve">limit mzd.výdajů PO z přísp. na provoz </t>
  </si>
  <si>
    <t>ostatní běžné
výdaje 
kap. 14</t>
  </si>
  <si>
    <t>Pedagogicko-psychologická poradna a SPC Královéhradeckého kraje, Hradec Králové, Na Okrouhlíku 1371</t>
  </si>
  <si>
    <t>Obchodní akademie, Střední odborná škola a Jazyková škola s právem státní jazykové zkoušky, Hradec Králové, Pospíšilova 365</t>
  </si>
  <si>
    <t>Mateřská škola, Trutnov, Na Struze 124</t>
  </si>
  <si>
    <t>Vyšší odborná škola, Střední škola, Základní škola a Mateřská škola, Hradec Králové, Štefánikova 549</t>
  </si>
  <si>
    <t>Střední škola řemesel a Základní škola, Hořice</t>
  </si>
  <si>
    <t>a.</t>
  </si>
  <si>
    <t>b.</t>
  </si>
  <si>
    <t>c.</t>
  </si>
  <si>
    <t>Gymnázium, Střední odborná škola a Vyšší odborná škola, Nový Bydžov, Komenského 77</t>
  </si>
  <si>
    <t>Střední škola strojírenská a elektrotechnická</t>
  </si>
  <si>
    <t>individ. úpravy přísp</t>
  </si>
  <si>
    <t>Základní škola a Praktická škola, Broumov, Kladská 164</t>
  </si>
  <si>
    <t>příspěvek na invest. PO</t>
  </si>
  <si>
    <t>investice
kap.14 indiv.ú.</t>
  </si>
  <si>
    <t>příjmy kap. 14 z odvodů PO z fondů investic</t>
  </si>
  <si>
    <t>změna příspěvků na investice PO z kap. 14</t>
  </si>
  <si>
    <t>Zemědělská akademie a Gymnázium Hořice - střední škola a vyšší odborná škola, příspěvková organizace</t>
  </si>
  <si>
    <t>Základní škola a Praktická škola, Jičín</t>
  </si>
  <si>
    <t>Střední průmyslová škola Otty Wichterleho, příspěvková organizace</t>
  </si>
  <si>
    <t xml:space="preserve">Střední průmyslová škola stavební a Obchodní akademie arch. Jana Letzela, příspěvková organizace </t>
  </si>
  <si>
    <t>Střední průmyslová škola, Odborná škola a Základní škola, Nové Město nad Metují, Československé armády 376</t>
  </si>
  <si>
    <t>Střední zemědělská škola a Střední odborné učiliště chladicí a klimatizační techniky, Kostelec nad Orlicí</t>
  </si>
  <si>
    <t>Krkonošské gymnázium a Střední odborná škola</t>
  </si>
  <si>
    <t>Vyšší odborná škola zdravotnická, Střední zdravotnická škola a Obchodní akademie, Trutnov</t>
  </si>
  <si>
    <t>Střední škola a Základní škola Sluneční, Hostinné</t>
  </si>
  <si>
    <t>Speciální základní škola Augustina Bartoše</t>
  </si>
  <si>
    <t>úprava specif. ukazatelů PO</t>
  </si>
  <si>
    <t>přísp. na provoz 2021 celkem</t>
  </si>
  <si>
    <t>odvod z fondu inv.
2021</t>
  </si>
  <si>
    <t>Školské zařízení pro další vzdělávání pedagogických pracovníků Královéhradeckého kraje, Hradec Králové, Štefánikova 566</t>
  </si>
  <si>
    <t>Střední uměleckoprůmyslová škola sochařská a kamenická, Hořice, příspěvková organizace</t>
  </si>
  <si>
    <t>Dětský domov, Základní škola speciální a Praktická škola Jaroměř, Palackého 142</t>
  </si>
  <si>
    <t>Střední průmyslová škola a Střední odborná škola, Dvůr Králové nad Labem, příspěvková organizace</t>
  </si>
  <si>
    <t>Střední škola hotelnictví, řemesel a gastronomie, Trutnov, příspěvková organizace</t>
  </si>
  <si>
    <t>limit na pohoštění a dary</t>
  </si>
  <si>
    <t xml:space="preserve">změna-limit mzd.výdajů PO z přísp. na provoz </t>
  </si>
  <si>
    <t>IČO</t>
  </si>
  <si>
    <t>06668364</t>
  </si>
  <si>
    <t>06668151</t>
  </si>
  <si>
    <t>87815</t>
  </si>
  <si>
    <t>06668224</t>
  </si>
  <si>
    <t xml:space="preserve"> +/-změna limitu výdajů na pohoštění a dary</t>
  </si>
  <si>
    <t xml:space="preserve">     Specifický ukazatel</t>
  </si>
  <si>
    <t xml:space="preserve">    Specifický ukazatel</t>
  </si>
  <si>
    <t>změna celkem</t>
  </si>
  <si>
    <t>g.</t>
  </si>
  <si>
    <t>zapojení příjmů - odvodů dotací do SR</t>
  </si>
  <si>
    <t>nedaňové příjmy 
p. 2329</t>
  </si>
  <si>
    <t>nedaňové příjmy p. 2329</t>
  </si>
  <si>
    <t>Předkládaná změna výdajů pro odvětví školství</t>
  </si>
  <si>
    <t>Praktická škola, Základní škola a Mateřská škola Josefa Zemana, Náchod, Raisova 677</t>
  </si>
  <si>
    <t>úpr. přísp. na provoz
akt. odpisů-zůstatková cena vyřazeného majetku</t>
  </si>
  <si>
    <t>individ, úpravy příspěvků včetně zdrav. prohlídek žáků</t>
  </si>
  <si>
    <t>kofi+předfi Neinvestice</t>
  </si>
  <si>
    <t>kofi+předfi Investice</t>
  </si>
  <si>
    <t>příjmy 
pol. 2451 splátky NFV</t>
  </si>
  <si>
    <t>kofi+předfi kap. 14 Neinvestice</t>
  </si>
  <si>
    <t>kofi+předfi kap. 14 Investice</t>
  </si>
  <si>
    <t>příjmy pol. 2451 splátky NFV</t>
  </si>
  <si>
    <t>bod koment.</t>
  </si>
  <si>
    <t xml:space="preserve">  rozpočet před změnou (po Z 6.12.2021)</t>
  </si>
  <si>
    <t>Úprava ukazatelů PO školství pro rok 2021 - Rada 13.12.2021</t>
  </si>
  <si>
    <t>úprava BV na kofi a předfinancování</t>
  </si>
  <si>
    <t>B.1</t>
  </si>
  <si>
    <t>B.2</t>
  </si>
  <si>
    <t>B.3</t>
  </si>
  <si>
    <t>B.4</t>
  </si>
  <si>
    <t>návratná fin. výpomoc PO NIV</t>
  </si>
  <si>
    <t>NFV NIV</t>
  </si>
  <si>
    <t>Úprava navazující na 4. změnu rozpočtu kraje pro rok 2021 - Rada 13.12.2021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</si>
</sst>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"/>
    <numFmt numFmtId="165" formatCode="0.0"/>
    <numFmt numFmtId="166" formatCode="#,##0.000"/>
    <numFmt numFmtId="167" formatCode="0.000"/>
    <numFmt numFmtId="168" formatCode="00000"/>
    <numFmt numFmtId="169" formatCode="0.00000"/>
    <numFmt numFmtId="170" formatCode="0.0000"/>
  </numFmts>
  <fonts count="2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Times New Roman CE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 CE"/>
      <family val="1"/>
      <charset val="238"/>
    </font>
    <font>
      <b/>
      <sz val="11"/>
      <name val="Times New Roman CE"/>
      <charset val="238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  <font>
      <b/>
      <sz val="12"/>
      <color indexed="8"/>
      <name val="Calibri"/>
      <family val="2"/>
      <charset val="238"/>
    </font>
    <font>
      <sz val="9"/>
      <name val="Times New Roman"/>
      <family val="1"/>
      <charset val="238"/>
    </font>
    <font>
      <b/>
      <sz val="11"/>
      <color rgb="FF000000"/>
      <name val="Times New Roman CE"/>
      <family val="1"/>
      <charset val="238"/>
    </font>
    <font>
      <sz val="10"/>
      <color rgb="FF000000"/>
      <name val="Arial"/>
      <family val="2"/>
      <charset val="238"/>
    </font>
    <font>
      <b/>
      <sz val="11"/>
      <color rgb="FF000000"/>
      <name val="Times New Roman CE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8"/>
      <name val="Times New Roman CE"/>
      <family val="1"/>
      <charset val="238"/>
    </font>
    <font>
      <sz val="10"/>
      <name val="Times New Roman CE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6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81">
    <xf numFmtId="0" fontId="0" fillId="0" borderId="0" xfId="0"/>
    <xf numFmtId="0" fontId="4" fillId="2" borderId="4" xfId="1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24" xfId="0" applyBorder="1"/>
    <xf numFmtId="0" fontId="5" fillId="0" borderId="25" xfId="0" applyFont="1" applyFill="1" applyBorder="1" applyAlignment="1">
      <alignment horizontal="center" vertical="center" wrapText="1"/>
    </xf>
    <xf numFmtId="0" fontId="12" fillId="0" borderId="0" xfId="1" applyFont="1"/>
    <xf numFmtId="0" fontId="5" fillId="0" borderId="1" xfId="1" applyFont="1" applyFill="1" applyBorder="1" applyAlignment="1">
      <alignment horizontal="center" vertical="center"/>
    </xf>
    <xf numFmtId="0" fontId="12" fillId="0" borderId="0" xfId="2" applyFont="1"/>
    <xf numFmtId="0" fontId="2" fillId="0" borderId="0" xfId="2"/>
    <xf numFmtId="0" fontId="13" fillId="0" borderId="0" xfId="2" applyFont="1" applyAlignment="1">
      <alignment horizontal="right"/>
    </xf>
    <xf numFmtId="0" fontId="5" fillId="0" borderId="0" xfId="2" applyFont="1" applyAlignment="1">
      <alignment horizontal="right"/>
    </xf>
    <xf numFmtId="0" fontId="8" fillId="0" borderId="0" xfId="2" applyFont="1"/>
    <xf numFmtId="0" fontId="5" fillId="0" borderId="22" xfId="2" applyFont="1" applyBorder="1" applyAlignment="1">
      <alignment horizontal="center"/>
    </xf>
    <xf numFmtId="0" fontId="5" fillId="0" borderId="31" xfId="2" applyFont="1" applyBorder="1" applyAlignment="1">
      <alignment horizontal="center" vertical="center" wrapText="1"/>
    </xf>
    <xf numFmtId="0" fontId="5" fillId="0" borderId="32" xfId="2" applyFont="1" applyBorder="1" applyAlignment="1">
      <alignment horizontal="center" vertical="center" wrapText="1"/>
    </xf>
    <xf numFmtId="0" fontId="5" fillId="0" borderId="22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5" fillId="0" borderId="10" xfId="2" applyFont="1" applyBorder="1"/>
    <xf numFmtId="0" fontId="5" fillId="0" borderId="10" xfId="2" applyFont="1" applyBorder="1" applyAlignment="1">
      <alignment wrapText="1"/>
    </xf>
    <xf numFmtId="0" fontId="2" fillId="0" borderId="35" xfId="2" applyBorder="1"/>
    <xf numFmtId="0" fontId="5" fillId="0" borderId="15" xfId="2" applyFont="1" applyBorder="1"/>
    <xf numFmtId="0" fontId="4" fillId="0" borderId="0" xfId="2" applyFont="1" applyFill="1" applyBorder="1"/>
    <xf numFmtId="0" fontId="5" fillId="0" borderId="0" xfId="2" applyFont="1" applyFill="1" applyBorder="1" applyAlignment="1">
      <alignment horizontal="right"/>
    </xf>
    <xf numFmtId="0" fontId="5" fillId="0" borderId="0" xfId="2" applyFont="1"/>
    <xf numFmtId="0" fontId="2" fillId="0" borderId="0" xfId="1"/>
    <xf numFmtId="165" fontId="2" fillId="0" borderId="0" xfId="1" applyNumberFormat="1"/>
    <xf numFmtId="165" fontId="12" fillId="0" borderId="0" xfId="1" applyNumberFormat="1" applyFont="1"/>
    <xf numFmtId="0" fontId="16" fillId="0" borderId="0" xfId="1" applyFont="1"/>
    <xf numFmtId="0" fontId="2" fillId="0" borderId="0" xfId="1" applyAlignment="1"/>
    <xf numFmtId="0" fontId="0" fillId="0" borderId="0" xfId="0" applyAlignment="1">
      <alignment horizontal="center" vertical="center"/>
    </xf>
    <xf numFmtId="164" fontId="0" fillId="0" borderId="0" xfId="0" applyNumberFormat="1"/>
    <xf numFmtId="166" fontId="0" fillId="0" borderId="0" xfId="0" applyNumberFormat="1"/>
    <xf numFmtId="164" fontId="1" fillId="0" borderId="0" xfId="0" applyNumberFormat="1" applyFont="1" applyAlignment="1">
      <alignment horizontal="center"/>
    </xf>
    <xf numFmtId="0" fontId="8" fillId="0" borderId="0" xfId="0" applyFont="1" applyAlignment="1">
      <alignment vertical="top"/>
    </xf>
    <xf numFmtId="164" fontId="5" fillId="0" borderId="27" xfId="0" applyNumberFormat="1" applyFont="1" applyFill="1" applyBorder="1" applyAlignment="1">
      <alignment horizontal="center" vertical="center" wrapText="1"/>
    </xf>
    <xf numFmtId="165" fontId="12" fillId="0" borderId="28" xfId="0" applyNumberFormat="1" applyFont="1" applyFill="1" applyBorder="1" applyAlignment="1">
      <alignment horizontal="left" vertical="center"/>
    </xf>
    <xf numFmtId="164" fontId="4" fillId="0" borderId="3" xfId="0" applyNumberFormat="1" applyFont="1" applyFill="1" applyBorder="1" applyAlignment="1">
      <alignment horizontal="center" vertical="center" wrapText="1"/>
    </xf>
    <xf numFmtId="0" fontId="17" fillId="0" borderId="0" xfId="2" applyFont="1"/>
    <xf numFmtId="0" fontId="2" fillId="0" borderId="33" xfId="2" applyBorder="1" applyAlignment="1">
      <alignment horizontal="center"/>
    </xf>
    <xf numFmtId="0" fontId="2" fillId="0" borderId="33" xfId="2" applyFont="1" applyBorder="1" applyAlignment="1">
      <alignment horizontal="center"/>
    </xf>
    <xf numFmtId="0" fontId="18" fillId="0" borderId="2" xfId="1" applyFont="1" applyBorder="1" applyAlignment="1">
      <alignment horizontal="center" vertical="center"/>
    </xf>
    <xf numFmtId="0" fontId="0" fillId="0" borderId="43" xfId="0" applyBorder="1"/>
    <xf numFmtId="164" fontId="0" fillId="3" borderId="28" xfId="0" applyNumberForma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5" fillId="0" borderId="37" xfId="1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2" fontId="2" fillId="0" borderId="0" xfId="1" applyNumberFormat="1"/>
    <xf numFmtId="0" fontId="18" fillId="0" borderId="31" xfId="2" applyFont="1" applyBorder="1" applyAlignment="1">
      <alignment horizontal="center" vertical="center" wrapText="1"/>
    </xf>
    <xf numFmtId="2" fontId="0" fillId="0" borderId="0" xfId="0" applyNumberFormat="1"/>
    <xf numFmtId="2" fontId="0" fillId="0" borderId="5" xfId="0" applyNumberFormat="1" applyFill="1" applyBorder="1" applyAlignment="1">
      <alignment horizontal="center" vertical="center"/>
    </xf>
    <xf numFmtId="2" fontId="4" fillId="0" borderId="5" xfId="1" applyNumberFormat="1" applyFont="1" applyBorder="1" applyAlignment="1">
      <alignment horizontal="center" vertical="center" wrapText="1"/>
    </xf>
    <xf numFmtId="2" fontId="0" fillId="0" borderId="23" xfId="0" applyNumberFormat="1" applyBorder="1"/>
    <xf numFmtId="4" fontId="0" fillId="0" borderId="0" xfId="0" applyNumberFormat="1"/>
    <xf numFmtId="4" fontId="0" fillId="3" borderId="5" xfId="0" applyNumberFormat="1" applyFill="1" applyBorder="1" applyAlignment="1">
      <alignment horizontal="center" vertical="center"/>
    </xf>
    <xf numFmtId="4" fontId="5" fillId="0" borderId="38" xfId="0" applyNumberFormat="1" applyFont="1" applyFill="1" applyBorder="1" applyAlignment="1">
      <alignment horizontal="center" vertical="center" wrapText="1"/>
    </xf>
    <xf numFmtId="4" fontId="0" fillId="0" borderId="22" xfId="0" applyNumberFormat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left" vertical="center"/>
    </xf>
    <xf numFmtId="4" fontId="3" fillId="0" borderId="26" xfId="0" applyNumberFormat="1" applyFont="1" applyFill="1" applyBorder="1" applyAlignment="1">
      <alignment horizontal="center" vertical="center" wrapText="1"/>
    </xf>
    <xf numFmtId="4" fontId="1" fillId="0" borderId="0" xfId="0" applyNumberFormat="1" applyFont="1"/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37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5" fillId="0" borderId="19" xfId="2" applyFont="1" applyBorder="1"/>
    <xf numFmtId="4" fontId="0" fillId="0" borderId="24" xfId="0" applyNumberFormat="1" applyBorder="1" applyAlignment="1">
      <alignment horizontal="center" vertical="center"/>
    </xf>
    <xf numFmtId="4" fontId="5" fillId="0" borderId="52" xfId="0" applyNumberFormat="1" applyFont="1" applyFill="1" applyBorder="1" applyAlignment="1">
      <alignment horizontal="center" vertical="center" wrapText="1"/>
    </xf>
    <xf numFmtId="164" fontId="4" fillId="0" borderId="39" xfId="0" applyNumberFormat="1" applyFont="1" applyFill="1" applyBorder="1" applyAlignment="1">
      <alignment horizontal="center" vertical="center" wrapText="1"/>
    </xf>
    <xf numFmtId="1" fontId="2" fillId="0" borderId="6" xfId="1" applyNumberFormat="1" applyFont="1" applyBorder="1" applyAlignment="1">
      <alignment horizontal="center" vertical="center"/>
    </xf>
    <xf numFmtId="1" fontId="2" fillId="0" borderId="11" xfId="1" applyNumberFormat="1" applyFont="1" applyFill="1" applyBorder="1" applyAlignment="1">
      <alignment horizontal="center" vertical="center"/>
    </xf>
    <xf numFmtId="1" fontId="2" fillId="0" borderId="17" xfId="1" applyNumberFormat="1" applyFont="1" applyBorder="1" applyAlignment="1">
      <alignment horizontal="center" vertical="center"/>
    </xf>
    <xf numFmtId="1" fontId="2" fillId="0" borderId="7" xfId="1" applyNumberFormat="1" applyBorder="1" applyAlignment="1">
      <alignment horizontal="center" vertical="center"/>
    </xf>
    <xf numFmtId="0" fontId="2" fillId="0" borderId="12" xfId="1" applyBorder="1" applyAlignment="1">
      <alignment horizontal="center" vertical="center"/>
    </xf>
    <xf numFmtId="0" fontId="2" fillId="0" borderId="18" xfId="1" applyBorder="1" applyAlignment="1">
      <alignment horizontal="center" vertical="center"/>
    </xf>
    <xf numFmtId="1" fontId="2" fillId="0" borderId="11" xfId="1" applyNumberFormat="1" applyFont="1" applyBorder="1" applyAlignment="1">
      <alignment horizontal="center" vertical="center"/>
    </xf>
    <xf numFmtId="1" fontId="2" fillId="0" borderId="13" xfId="1" applyNumberFormat="1" applyFont="1" applyBorder="1" applyAlignment="1">
      <alignment horizontal="center" vertical="center"/>
    </xf>
    <xf numFmtId="1" fontId="2" fillId="0" borderId="12" xfId="1" applyNumberFormat="1" applyBorder="1" applyAlignment="1">
      <alignment horizontal="center" vertical="center"/>
    </xf>
    <xf numFmtId="1" fontId="2" fillId="0" borderId="14" xfId="1" applyNumberFormat="1" applyBorder="1" applyAlignment="1">
      <alignment horizontal="center" vertical="center"/>
    </xf>
    <xf numFmtId="4" fontId="0" fillId="0" borderId="0" xfId="0" applyNumberFormat="1"/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center" vertical="center" wrapText="1"/>
    </xf>
    <xf numFmtId="167" fontId="14" fillId="0" borderId="34" xfId="2" applyNumberFormat="1" applyFont="1" applyBorder="1"/>
    <xf numFmtId="167" fontId="2" fillId="0" borderId="34" xfId="2" applyNumberFormat="1" applyBorder="1"/>
    <xf numFmtId="167" fontId="2" fillId="0" borderId="10" xfId="2" applyNumberFormat="1" applyBorder="1"/>
    <xf numFmtId="167" fontId="2" fillId="0" borderId="0" xfId="2" applyNumberFormat="1"/>
    <xf numFmtId="167" fontId="2" fillId="0" borderId="33" xfId="2" applyNumberFormat="1" applyBorder="1"/>
    <xf numFmtId="167" fontId="15" fillId="0" borderId="33" xfId="2" applyNumberFormat="1" applyFont="1" applyBorder="1"/>
    <xf numFmtId="167" fontId="2" fillId="0" borderId="34" xfId="2" applyNumberFormat="1" applyFill="1" applyBorder="1"/>
    <xf numFmtId="167" fontId="2" fillId="0" borderId="46" xfId="2" applyNumberFormat="1" applyBorder="1"/>
    <xf numFmtId="167" fontId="2" fillId="0" borderId="47" xfId="2" applyNumberFormat="1" applyBorder="1"/>
    <xf numFmtId="167" fontId="2" fillId="0" borderId="19" xfId="2" applyNumberFormat="1" applyBorder="1"/>
    <xf numFmtId="167" fontId="2" fillId="0" borderId="35" xfId="2" applyNumberFormat="1" applyBorder="1"/>
    <xf numFmtId="167" fontId="2" fillId="0" borderId="36" xfId="2" applyNumberFormat="1" applyBorder="1"/>
    <xf numFmtId="167" fontId="2" fillId="0" borderId="15" xfId="2" applyNumberFormat="1" applyBorder="1"/>
    <xf numFmtId="2" fontId="0" fillId="0" borderId="0" xfId="0" applyNumberFormat="1" applyFont="1"/>
    <xf numFmtId="2" fontId="0" fillId="0" borderId="0" xfId="0" applyNumberFormat="1" applyFont="1" applyAlignment="1">
      <alignment horizontal="right"/>
    </xf>
    <xf numFmtId="166" fontId="11" fillId="3" borderId="4" xfId="0" applyNumberFormat="1" applyFont="1" applyFill="1" applyBorder="1" applyAlignment="1">
      <alignment horizontal="left"/>
    </xf>
    <xf numFmtId="1" fontId="2" fillId="0" borderId="6" xfId="1" applyNumberFormat="1" applyFont="1" applyFill="1" applyBorder="1" applyAlignment="1">
      <alignment horizontal="center" vertical="center"/>
    </xf>
    <xf numFmtId="1" fontId="2" fillId="0" borderId="7" xfId="1" applyNumberFormat="1" applyFont="1" applyFill="1" applyBorder="1" applyAlignment="1">
      <alignment horizontal="center" vertical="center"/>
    </xf>
    <xf numFmtId="1" fontId="2" fillId="0" borderId="12" xfId="1" applyNumberFormat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/>
    </xf>
    <xf numFmtId="1" fontId="2" fillId="0" borderId="50" xfId="1" applyNumberFormat="1" applyFont="1" applyFill="1" applyBorder="1" applyAlignment="1">
      <alignment horizontal="center" vertical="center"/>
    </xf>
    <xf numFmtId="1" fontId="2" fillId="0" borderId="25" xfId="1" applyNumberFormat="1" applyFont="1" applyFill="1" applyBorder="1" applyAlignment="1">
      <alignment horizontal="center" vertical="center"/>
    </xf>
    <xf numFmtId="1" fontId="2" fillId="0" borderId="13" xfId="1" applyNumberFormat="1" applyFont="1" applyFill="1" applyBorder="1" applyAlignment="1">
      <alignment horizontal="center" vertical="center"/>
    </xf>
    <xf numFmtId="1" fontId="2" fillId="0" borderId="14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1" fontId="2" fillId="0" borderId="20" xfId="1" applyNumberFormat="1" applyFont="1" applyFill="1" applyBorder="1" applyAlignment="1">
      <alignment horizontal="center" vertical="center"/>
    </xf>
    <xf numFmtId="1" fontId="2" fillId="0" borderId="21" xfId="1" applyNumberFormat="1" applyFont="1" applyFill="1" applyBorder="1" applyAlignment="1">
      <alignment horizontal="center" vertical="center"/>
    </xf>
    <xf numFmtId="1" fontId="2" fillId="0" borderId="17" xfId="1" applyNumberFormat="1" applyFont="1" applyFill="1" applyBorder="1" applyAlignment="1">
      <alignment horizontal="center" vertical="center"/>
    </xf>
    <xf numFmtId="1" fontId="2" fillId="0" borderId="18" xfId="1" applyNumberFormat="1" applyFont="1" applyFill="1" applyBorder="1" applyAlignment="1">
      <alignment horizontal="center" vertical="center"/>
    </xf>
    <xf numFmtId="0" fontId="0" fillId="4" borderId="0" xfId="0" applyFill="1"/>
    <xf numFmtId="0" fontId="3" fillId="4" borderId="3" xfId="1" applyFont="1" applyFill="1" applyBorder="1" applyAlignment="1">
      <alignment horizontal="center" vertical="center" wrapText="1"/>
    </xf>
    <xf numFmtId="0" fontId="0" fillId="4" borderId="24" xfId="0" applyFill="1" applyBorder="1"/>
    <xf numFmtId="0" fontId="6" fillId="4" borderId="10" xfId="1" applyNumberFormat="1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7" fillId="4" borderId="10" xfId="1" applyNumberFormat="1" applyFont="1" applyFill="1" applyBorder="1" applyAlignment="1">
      <alignment horizontal="left" vertical="center" wrapText="1"/>
    </xf>
    <xf numFmtId="0" fontId="9" fillId="4" borderId="10" xfId="1" applyNumberFormat="1" applyFont="1" applyFill="1" applyBorder="1" applyAlignment="1">
      <alignment horizontal="left" vertical="center" wrapText="1"/>
    </xf>
    <xf numFmtId="0" fontId="7" fillId="4" borderId="38" xfId="1" applyNumberFormat="1" applyFont="1" applyFill="1" applyBorder="1" applyAlignment="1">
      <alignment horizontal="left" vertical="center" wrapText="1"/>
    </xf>
    <xf numFmtId="0" fontId="7" fillId="4" borderId="8" xfId="1" applyNumberFormat="1" applyFont="1" applyFill="1" applyBorder="1" applyAlignment="1">
      <alignment horizontal="left" vertical="center" wrapText="1"/>
    </xf>
    <xf numFmtId="0" fontId="7" fillId="5" borderId="10" xfId="1" applyNumberFormat="1" applyFont="1" applyFill="1" applyBorder="1" applyAlignment="1">
      <alignment horizontal="left" vertical="center" wrapText="1"/>
    </xf>
    <xf numFmtId="0" fontId="7" fillId="5" borderId="15" xfId="1" applyNumberFormat="1" applyFont="1" applyFill="1" applyBorder="1" applyAlignment="1">
      <alignment horizontal="left" vertical="center" wrapText="1"/>
    </xf>
    <xf numFmtId="0" fontId="7" fillId="5" borderId="8" xfId="1" applyNumberFormat="1" applyFont="1" applyFill="1" applyBorder="1" applyAlignment="1">
      <alignment horizontal="left" vertical="center" wrapText="1"/>
    </xf>
    <xf numFmtId="0" fontId="7" fillId="5" borderId="16" xfId="0" applyFont="1" applyFill="1" applyBorder="1" applyAlignment="1">
      <alignment vertical="top" wrapText="1"/>
    </xf>
    <xf numFmtId="0" fontId="7" fillId="4" borderId="15" xfId="1" applyNumberFormat="1" applyFont="1" applyFill="1" applyBorder="1" applyAlignment="1">
      <alignment horizontal="left" vertical="center" wrapText="1"/>
    </xf>
    <xf numFmtId="0" fontId="7" fillId="4" borderId="19" xfId="1" applyNumberFormat="1" applyFont="1" applyFill="1" applyBorder="1" applyAlignment="1">
      <alignment horizontal="left" vertical="center" wrapText="1"/>
    </xf>
    <xf numFmtId="0" fontId="10" fillId="4" borderId="10" xfId="0" applyFont="1" applyFill="1" applyBorder="1" applyAlignment="1">
      <alignment wrapText="1"/>
    </xf>
    <xf numFmtId="0" fontId="7" fillId="4" borderId="22" xfId="1" applyNumberFormat="1" applyFont="1" applyFill="1" applyBorder="1" applyAlignment="1">
      <alignment horizontal="left" vertical="center" wrapText="1"/>
    </xf>
    <xf numFmtId="0" fontId="7" fillId="4" borderId="0" xfId="1" applyNumberFormat="1" applyFont="1" applyFill="1" applyBorder="1" applyAlignment="1">
      <alignment horizontal="left" vertical="center" wrapText="1"/>
    </xf>
    <xf numFmtId="0" fontId="2" fillId="0" borderId="18" xfId="1" applyFont="1" applyFill="1" applyBorder="1" applyAlignment="1">
      <alignment horizontal="center" vertical="center"/>
    </xf>
    <xf numFmtId="1" fontId="2" fillId="0" borderId="20" xfId="1" applyNumberFormat="1" applyFont="1" applyBorder="1" applyAlignment="1">
      <alignment horizontal="center" vertical="center"/>
    </xf>
    <xf numFmtId="0" fontId="2" fillId="0" borderId="21" xfId="1" applyBorder="1" applyAlignment="1">
      <alignment horizontal="center" vertical="center"/>
    </xf>
    <xf numFmtId="1" fontId="2" fillId="5" borderId="12" xfId="1" applyNumberFormat="1" applyFont="1" applyFill="1" applyBorder="1" applyAlignment="1">
      <alignment horizontal="center" vertical="center"/>
    </xf>
    <xf numFmtId="1" fontId="2" fillId="4" borderId="11" xfId="1" applyNumberFormat="1" applyFont="1" applyFill="1" applyBorder="1" applyAlignment="1">
      <alignment horizontal="center" vertical="center"/>
    </xf>
    <xf numFmtId="1" fontId="2" fillId="4" borderId="12" xfId="1" applyNumberFormat="1" applyFont="1" applyFill="1" applyBorder="1" applyAlignment="1">
      <alignment horizontal="center" vertical="center"/>
    </xf>
    <xf numFmtId="1" fontId="2" fillId="5" borderId="11" xfId="1" applyNumberFormat="1" applyFont="1" applyFill="1" applyBorder="1" applyAlignment="1">
      <alignment horizontal="center" vertical="center"/>
    </xf>
    <xf numFmtId="0" fontId="2" fillId="5" borderId="12" xfId="1" applyFont="1" applyFill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 wrapText="1"/>
    </xf>
    <xf numFmtId="166" fontId="12" fillId="0" borderId="39" xfId="0" applyNumberFormat="1" applyFont="1" applyFill="1" applyBorder="1" applyAlignment="1">
      <alignment horizontal="left" vertical="center"/>
    </xf>
    <xf numFmtId="0" fontId="21" fillId="5" borderId="10" xfId="0" applyFont="1" applyFill="1" applyBorder="1" applyAlignment="1">
      <alignment horizontal="left" vertical="center" wrapText="1"/>
    </xf>
    <xf numFmtId="167" fontId="2" fillId="0" borderId="0" xfId="1" applyNumberFormat="1"/>
    <xf numFmtId="166" fontId="0" fillId="0" borderId="20" xfId="0" applyNumberFormat="1" applyBorder="1"/>
    <xf numFmtId="166" fontId="0" fillId="0" borderId="22" xfId="0" applyNumberFormat="1" applyBorder="1"/>
    <xf numFmtId="4" fontId="14" fillId="0" borderId="48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165" fontId="14" fillId="0" borderId="7" xfId="0" applyNumberFormat="1" applyFont="1" applyFill="1" applyBorder="1" applyAlignment="1">
      <alignment horizontal="center" vertical="center"/>
    </xf>
    <xf numFmtId="166" fontId="22" fillId="0" borderId="29" xfId="0" applyNumberFormat="1" applyFont="1" applyBorder="1" applyAlignment="1">
      <alignment horizontal="center" vertical="center"/>
    </xf>
    <xf numFmtId="166" fontId="22" fillId="0" borderId="8" xfId="0" applyNumberFormat="1" applyFont="1" applyBorder="1" applyAlignment="1">
      <alignment horizontal="center" vertical="center"/>
    </xf>
    <xf numFmtId="4" fontId="22" fillId="0" borderId="9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66" fontId="22" fillId="0" borderId="31" xfId="0" applyNumberFormat="1" applyFont="1" applyBorder="1" applyAlignment="1">
      <alignment horizontal="center" vertical="center"/>
    </xf>
    <xf numFmtId="166" fontId="22" fillId="0" borderId="32" xfId="0" applyNumberFormat="1" applyFont="1" applyBorder="1" applyAlignment="1">
      <alignment horizontal="center" vertical="center"/>
    </xf>
    <xf numFmtId="166" fontId="22" fillId="0" borderId="22" xfId="0" applyNumberFormat="1" applyFont="1" applyBorder="1" applyAlignment="1">
      <alignment horizontal="center" vertical="center"/>
    </xf>
    <xf numFmtId="166" fontId="22" fillId="0" borderId="33" xfId="0" applyNumberFormat="1" applyFont="1" applyBorder="1" applyAlignment="1">
      <alignment horizontal="center" vertical="center"/>
    </xf>
    <xf numFmtId="166" fontId="22" fillId="0" borderId="34" xfId="0" applyNumberFormat="1" applyFont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21" xfId="0" applyNumberFormat="1" applyFont="1" applyBorder="1" applyAlignment="1">
      <alignment horizontal="center" vertical="center"/>
    </xf>
    <xf numFmtId="165" fontId="14" fillId="0" borderId="21" xfId="0" applyNumberFormat="1" applyFont="1" applyFill="1" applyBorder="1" applyAlignment="1">
      <alignment horizontal="center" vertical="center"/>
    </xf>
    <xf numFmtId="4" fontId="22" fillId="0" borderId="23" xfId="0" applyNumberFormat="1" applyFont="1" applyBorder="1" applyAlignment="1">
      <alignment horizontal="center" vertical="center"/>
    </xf>
    <xf numFmtId="4" fontId="14" fillId="0" borderId="54" xfId="0" applyNumberFormat="1" applyFont="1" applyBorder="1" applyAlignment="1">
      <alignment horizontal="center" vertical="center"/>
    </xf>
    <xf numFmtId="165" fontId="14" fillId="0" borderId="55" xfId="0" applyNumberFormat="1" applyFont="1" applyFill="1" applyBorder="1" applyAlignment="1">
      <alignment horizontal="center" vertical="center"/>
    </xf>
    <xf numFmtId="166" fontId="22" fillId="0" borderId="53" xfId="0" applyNumberFormat="1" applyFont="1" applyBorder="1" applyAlignment="1">
      <alignment horizontal="center" vertical="center"/>
    </xf>
    <xf numFmtId="166" fontId="22" fillId="0" borderId="16" xfId="0" applyNumberFormat="1" applyFont="1" applyBorder="1" applyAlignment="1">
      <alignment horizontal="center" vertical="center"/>
    </xf>
    <xf numFmtId="4" fontId="22" fillId="0" borderId="57" xfId="0" applyNumberFormat="1" applyFont="1" applyBorder="1" applyAlignment="1">
      <alignment horizontal="center" vertical="center"/>
    </xf>
    <xf numFmtId="2" fontId="14" fillId="0" borderId="0" xfId="0" applyNumberFormat="1" applyFont="1" applyFill="1" applyAlignment="1">
      <alignment horizontal="center" vertical="center"/>
    </xf>
    <xf numFmtId="165" fontId="14" fillId="0" borderId="14" xfId="0" applyNumberFormat="1" applyFont="1" applyFill="1" applyBorder="1" applyAlignment="1">
      <alignment horizontal="center" vertical="center"/>
    </xf>
    <xf numFmtId="166" fontId="22" fillId="0" borderId="15" xfId="0" applyNumberFormat="1" applyFont="1" applyBorder="1" applyAlignment="1">
      <alignment horizontal="center" vertical="center"/>
    </xf>
    <xf numFmtId="166" fontId="22" fillId="0" borderId="36" xfId="0" applyNumberFormat="1" applyFont="1" applyBorder="1" applyAlignment="1">
      <alignment horizontal="center" vertical="center"/>
    </xf>
    <xf numFmtId="166" fontId="14" fillId="0" borderId="14" xfId="0" applyNumberFormat="1" applyFont="1" applyBorder="1" applyAlignment="1">
      <alignment horizontal="center" vertical="center"/>
    </xf>
    <xf numFmtId="4" fontId="22" fillId="0" borderId="0" xfId="0" applyNumberFormat="1" applyFont="1" applyAlignment="1">
      <alignment horizontal="center"/>
    </xf>
    <xf numFmtId="166" fontId="22" fillId="0" borderId="0" xfId="0" applyNumberFormat="1" applyFont="1" applyAlignment="1">
      <alignment horizontal="center"/>
    </xf>
    <xf numFmtId="167" fontId="14" fillId="0" borderId="0" xfId="0" applyNumberFormat="1" applyFont="1" applyAlignment="1">
      <alignment horizontal="center"/>
    </xf>
    <xf numFmtId="2" fontId="0" fillId="0" borderId="0" xfId="0" applyNumberFormat="1" applyFont="1" applyBorder="1" applyAlignment="1">
      <alignment horizontal="center"/>
    </xf>
    <xf numFmtId="2" fontId="14" fillId="0" borderId="7" xfId="0" applyNumberFormat="1" applyFont="1" applyFill="1" applyBorder="1" applyAlignment="1">
      <alignment horizontal="center" vertical="center"/>
    </xf>
    <xf numFmtId="4" fontId="14" fillId="0" borderId="48" xfId="0" applyNumberFormat="1" applyFont="1" applyFill="1" applyBorder="1" applyAlignment="1">
      <alignment horizontal="center" vertical="center"/>
    </xf>
    <xf numFmtId="166" fontId="1" fillId="0" borderId="24" xfId="0" applyNumberFormat="1" applyFont="1" applyBorder="1" applyAlignment="1">
      <alignment horizontal="center" vertical="center"/>
    </xf>
    <xf numFmtId="166" fontId="0" fillId="0" borderId="32" xfId="0" applyNumberFormat="1" applyBorder="1" applyAlignment="1">
      <alignment horizontal="center" vertical="center"/>
    </xf>
    <xf numFmtId="166" fontId="0" fillId="0" borderId="21" xfId="0" applyNumberFormat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12" fillId="0" borderId="6" xfId="1" applyNumberFormat="1" applyFont="1" applyBorder="1" applyAlignment="1">
      <alignment horizontal="center" vertical="center"/>
    </xf>
    <xf numFmtId="166" fontId="2" fillId="0" borderId="30" xfId="1" applyNumberFormat="1" applyFont="1" applyBorder="1" applyAlignment="1">
      <alignment horizontal="center" vertical="center"/>
    </xf>
    <xf numFmtId="166" fontId="12" fillId="0" borderId="12" xfId="1" applyNumberFormat="1" applyFont="1" applyBorder="1" applyAlignment="1">
      <alignment horizontal="center" vertical="center"/>
    </xf>
    <xf numFmtId="166" fontId="12" fillId="0" borderId="8" xfId="1" applyNumberFormat="1" applyFont="1" applyBorder="1" applyAlignment="1">
      <alignment horizontal="center" vertical="center"/>
    </xf>
    <xf numFmtId="166" fontId="2" fillId="0" borderId="34" xfId="1" applyNumberFormat="1" applyFont="1" applyBorder="1" applyAlignment="1">
      <alignment horizontal="center" vertical="center"/>
    </xf>
    <xf numFmtId="166" fontId="12" fillId="0" borderId="10" xfId="1" applyNumberFormat="1" applyFont="1" applyBorder="1" applyAlignment="1">
      <alignment horizontal="center" vertical="center"/>
    </xf>
    <xf numFmtId="166" fontId="12" fillId="0" borderId="6" xfId="1" applyNumberFormat="1" applyFont="1" applyFill="1" applyBorder="1" applyAlignment="1">
      <alignment horizontal="center" vertical="center"/>
    </xf>
    <xf numFmtId="166" fontId="2" fillId="0" borderId="34" xfId="1" applyNumberFormat="1" applyFont="1" applyFill="1" applyBorder="1" applyAlignment="1">
      <alignment horizontal="center" vertical="center"/>
    </xf>
    <xf numFmtId="166" fontId="12" fillId="0" borderId="12" xfId="1" applyNumberFormat="1" applyFont="1" applyFill="1" applyBorder="1" applyAlignment="1">
      <alignment horizontal="center" vertical="center"/>
    </xf>
    <xf numFmtId="166" fontId="12" fillId="0" borderId="10" xfId="1" applyNumberFormat="1" applyFont="1" applyFill="1" applyBorder="1" applyAlignment="1">
      <alignment horizontal="center" vertical="center"/>
    </xf>
    <xf numFmtId="166" fontId="12" fillId="0" borderId="50" xfId="1" applyNumberFormat="1" applyFont="1" applyFill="1" applyBorder="1" applyAlignment="1">
      <alignment horizontal="center" vertical="center"/>
    </xf>
    <xf numFmtId="166" fontId="22" fillId="0" borderId="49" xfId="0" applyNumberFormat="1" applyFont="1" applyBorder="1" applyAlignment="1">
      <alignment horizontal="center" vertical="center"/>
    </xf>
    <xf numFmtId="166" fontId="14" fillId="4" borderId="51" xfId="0" applyNumberFormat="1" applyFont="1" applyFill="1" applyBorder="1" applyAlignment="1">
      <alignment horizontal="center" vertical="center"/>
    </xf>
    <xf numFmtId="166" fontId="12" fillId="0" borderId="43" xfId="1" applyNumberFormat="1" applyFont="1" applyFill="1" applyBorder="1" applyAlignment="1">
      <alignment horizontal="center" vertical="center"/>
    </xf>
    <xf numFmtId="166" fontId="22" fillId="4" borderId="42" xfId="0" applyNumberFormat="1" applyFont="1" applyFill="1" applyBorder="1" applyAlignment="1">
      <alignment horizontal="center" vertical="center"/>
    </xf>
    <xf numFmtId="166" fontId="22" fillId="0" borderId="11" xfId="0" applyNumberFormat="1" applyFont="1" applyBorder="1" applyAlignment="1">
      <alignment horizontal="center" vertical="center"/>
    </xf>
    <xf numFmtId="166" fontId="14" fillId="4" borderId="34" xfId="0" applyNumberFormat="1" applyFont="1" applyFill="1" applyBorder="1" applyAlignment="1">
      <alignment horizontal="center" vertical="center"/>
    </xf>
    <xf numFmtId="166" fontId="12" fillId="0" borderId="44" xfId="1" applyNumberFormat="1" applyFont="1" applyFill="1" applyBorder="1" applyAlignment="1">
      <alignment horizontal="center" vertical="center"/>
    </xf>
    <xf numFmtId="166" fontId="22" fillId="4" borderId="10" xfId="0" applyNumberFormat="1" applyFont="1" applyFill="1" applyBorder="1" applyAlignment="1">
      <alignment horizontal="center" vertical="center"/>
    </xf>
    <xf numFmtId="166" fontId="12" fillId="0" borderId="20" xfId="1" applyNumberFormat="1" applyFont="1" applyFill="1" applyBorder="1" applyAlignment="1">
      <alignment horizontal="center" vertical="center"/>
    </xf>
    <xf numFmtId="166" fontId="2" fillId="0" borderId="32" xfId="1" applyNumberFormat="1" applyFont="1" applyFill="1" applyBorder="1" applyAlignment="1">
      <alignment horizontal="center" vertical="center"/>
    </xf>
    <xf numFmtId="166" fontId="12" fillId="0" borderId="24" xfId="1" applyNumberFormat="1" applyFont="1" applyFill="1" applyBorder="1" applyAlignment="1">
      <alignment horizontal="center" vertical="center"/>
    </xf>
    <xf numFmtId="166" fontId="12" fillId="0" borderId="22" xfId="1" applyNumberFormat="1" applyFont="1" applyFill="1" applyBorder="1" applyAlignment="1">
      <alignment horizontal="center" vertical="center"/>
    </xf>
    <xf numFmtId="166" fontId="2" fillId="0" borderId="30" xfId="1" applyNumberFormat="1" applyFont="1" applyFill="1" applyBorder="1" applyAlignment="1">
      <alignment horizontal="center" vertical="center"/>
    </xf>
    <xf numFmtId="166" fontId="12" fillId="0" borderId="40" xfId="1" applyNumberFormat="1" applyFont="1" applyFill="1" applyBorder="1" applyAlignment="1">
      <alignment horizontal="center" vertical="center"/>
    </xf>
    <xf numFmtId="166" fontId="12" fillId="0" borderId="8" xfId="1" applyNumberFormat="1" applyFont="1" applyFill="1" applyBorder="1" applyAlignment="1">
      <alignment horizontal="center" vertical="center"/>
    </xf>
    <xf numFmtId="166" fontId="12" fillId="0" borderId="11" xfId="1" applyNumberFormat="1" applyFont="1" applyFill="1" applyBorder="1" applyAlignment="1">
      <alignment horizontal="center" vertical="center"/>
    </xf>
    <xf numFmtId="166" fontId="12" fillId="0" borderId="49" xfId="1" applyNumberFormat="1" applyFont="1" applyFill="1" applyBorder="1" applyAlignment="1">
      <alignment horizontal="center" vertical="center"/>
    </xf>
    <xf numFmtId="166" fontId="2" fillId="0" borderId="47" xfId="1" applyNumberFormat="1" applyFont="1" applyFill="1" applyBorder="1" applyAlignment="1">
      <alignment horizontal="center" vertical="center"/>
    </xf>
    <xf numFmtId="166" fontId="12" fillId="0" borderId="45" xfId="1" applyNumberFormat="1" applyFont="1" applyFill="1" applyBorder="1" applyAlignment="1">
      <alignment horizontal="center" vertical="center"/>
    </xf>
    <xf numFmtId="166" fontId="12" fillId="0" borderId="19" xfId="1" applyNumberFormat="1" applyFont="1" applyFill="1" applyBorder="1" applyAlignment="1">
      <alignment horizontal="center" vertical="center"/>
    </xf>
    <xf numFmtId="166" fontId="22" fillId="0" borderId="20" xfId="0" applyNumberFormat="1" applyFont="1" applyBorder="1" applyAlignment="1">
      <alignment horizontal="center" vertical="center"/>
    </xf>
    <xf numFmtId="166" fontId="14" fillId="4" borderId="32" xfId="0" applyNumberFormat="1" applyFont="1" applyFill="1" applyBorder="1" applyAlignment="1">
      <alignment horizontal="center" vertical="center"/>
    </xf>
    <xf numFmtId="166" fontId="22" fillId="4" borderId="22" xfId="0" applyNumberFormat="1" applyFont="1" applyFill="1" applyBorder="1" applyAlignment="1">
      <alignment horizontal="center" vertical="center"/>
    </xf>
    <xf numFmtId="166" fontId="22" fillId="0" borderId="13" xfId="0" applyNumberFormat="1" applyFont="1" applyBorder="1" applyAlignment="1">
      <alignment horizontal="center" vertical="center"/>
    </xf>
    <xf numFmtId="166" fontId="14" fillId="4" borderId="36" xfId="0" applyNumberFormat="1" applyFont="1" applyFill="1" applyBorder="1" applyAlignment="1">
      <alignment horizontal="center" vertical="center"/>
    </xf>
    <xf numFmtId="166" fontId="12" fillId="0" borderId="41" xfId="1" applyNumberFormat="1" applyFont="1" applyFill="1" applyBorder="1" applyAlignment="1">
      <alignment horizontal="center" vertical="center"/>
    </xf>
    <xf numFmtId="166" fontId="22" fillId="4" borderId="15" xfId="0" applyNumberFormat="1" applyFont="1" applyFill="1" applyBorder="1" applyAlignment="1">
      <alignment horizontal="center" vertical="center"/>
    </xf>
    <xf numFmtId="166" fontId="22" fillId="0" borderId="6" xfId="0" applyNumberFormat="1" applyFont="1" applyBorder="1" applyAlignment="1">
      <alignment horizontal="center" vertical="center"/>
    </xf>
    <xf numFmtId="166" fontId="14" fillId="4" borderId="30" xfId="0" applyNumberFormat="1" applyFont="1" applyFill="1" applyBorder="1" applyAlignment="1">
      <alignment horizontal="center" vertical="center"/>
    </xf>
    <xf numFmtId="166" fontId="22" fillId="4" borderId="8" xfId="0" applyNumberFormat="1" applyFont="1" applyFill="1" applyBorder="1" applyAlignment="1">
      <alignment horizontal="center" vertical="center"/>
    </xf>
    <xf numFmtId="166" fontId="1" fillId="0" borderId="43" xfId="0" applyNumberFormat="1" applyFont="1" applyBorder="1"/>
    <xf numFmtId="166" fontId="0" fillId="0" borderId="43" xfId="0" applyNumberFormat="1" applyBorder="1"/>
    <xf numFmtId="166" fontId="5" fillId="0" borderId="37" xfId="1" applyNumberFormat="1" applyFont="1" applyFill="1" applyBorder="1" applyAlignment="1">
      <alignment horizontal="center" vertical="center" wrapText="1"/>
    </xf>
    <xf numFmtId="166" fontId="0" fillId="0" borderId="32" xfId="0" applyNumberFormat="1" applyBorder="1"/>
    <xf numFmtId="166" fontId="14" fillId="0" borderId="30" xfId="0" applyNumberFormat="1" applyFont="1" applyBorder="1" applyAlignment="1">
      <alignment horizontal="center" vertical="center"/>
    </xf>
    <xf numFmtId="166" fontId="14" fillId="0" borderId="32" xfId="0" applyNumberFormat="1" applyFont="1" applyBorder="1" applyAlignment="1">
      <alignment horizontal="center" vertical="center"/>
    </xf>
    <xf numFmtId="166" fontId="14" fillId="0" borderId="56" xfId="0" applyNumberFormat="1" applyFont="1" applyBorder="1" applyAlignment="1">
      <alignment horizontal="center" vertical="center"/>
    </xf>
    <xf numFmtId="166" fontId="14" fillId="0" borderId="36" xfId="0" applyNumberFormat="1" applyFont="1" applyBorder="1" applyAlignment="1">
      <alignment horizontal="center" vertical="center"/>
    </xf>
    <xf numFmtId="4" fontId="14" fillId="0" borderId="40" xfId="0" applyNumberFormat="1" applyFont="1" applyBorder="1" applyAlignment="1">
      <alignment horizontal="center" vertical="center"/>
    </xf>
    <xf numFmtId="167" fontId="14" fillId="0" borderId="7" xfId="0" applyNumberFormat="1" applyFont="1" applyFill="1" applyBorder="1" applyAlignment="1">
      <alignment horizontal="center" vertical="center"/>
    </xf>
    <xf numFmtId="167" fontId="14" fillId="0" borderId="21" xfId="0" applyNumberFormat="1" applyFont="1" applyFill="1" applyBorder="1" applyAlignment="1">
      <alignment horizontal="center" vertical="center"/>
    </xf>
    <xf numFmtId="2" fontId="5" fillId="0" borderId="11" xfId="1" applyNumberFormat="1" applyFont="1" applyBorder="1" applyAlignment="1">
      <alignment horizontal="center" vertical="center" wrapText="1"/>
    </xf>
    <xf numFmtId="167" fontId="14" fillId="0" borderId="44" xfId="0" applyNumberFormat="1" applyFont="1" applyBorder="1" applyAlignment="1">
      <alignment horizontal="center" vertical="center"/>
    </xf>
    <xf numFmtId="2" fontId="14" fillId="0" borderId="44" xfId="0" applyNumberFormat="1" applyFont="1" applyBorder="1" applyAlignment="1">
      <alignment horizontal="center" vertical="center"/>
    </xf>
    <xf numFmtId="2" fontId="14" fillId="0" borderId="24" xfId="0" applyNumberFormat="1" applyFont="1" applyBorder="1" applyAlignment="1">
      <alignment horizontal="center" vertical="center"/>
    </xf>
    <xf numFmtId="2" fontId="14" fillId="0" borderId="45" xfId="0" applyNumberFormat="1" applyFont="1" applyBorder="1" applyAlignment="1">
      <alignment horizontal="center" vertical="center"/>
    </xf>
    <xf numFmtId="2" fontId="14" fillId="0" borderId="41" xfId="0" applyNumberFormat="1" applyFont="1" applyBorder="1" applyAlignment="1">
      <alignment horizontal="center" vertical="center"/>
    </xf>
    <xf numFmtId="2" fontId="5" fillId="0" borderId="10" xfId="1" applyNumberFormat="1" applyFont="1" applyBorder="1" applyAlignment="1">
      <alignment horizontal="center" vertical="center" wrapText="1"/>
    </xf>
    <xf numFmtId="2" fontId="0" fillId="0" borderId="10" xfId="0" applyNumberFormat="1" applyFont="1" applyBorder="1" applyAlignment="1">
      <alignment horizontal="center"/>
    </xf>
    <xf numFmtId="167" fontId="14" fillId="0" borderId="10" xfId="0" applyNumberFormat="1" applyFont="1" applyBorder="1" applyAlignment="1">
      <alignment horizontal="center" vertical="center"/>
    </xf>
    <xf numFmtId="2" fontId="14" fillId="0" borderId="10" xfId="0" applyNumberFormat="1" applyFont="1" applyBorder="1" applyAlignment="1">
      <alignment horizontal="center" vertical="center"/>
    </xf>
    <xf numFmtId="2" fontId="14" fillId="0" borderId="15" xfId="0" applyNumberFormat="1" applyFont="1" applyBorder="1" applyAlignment="1">
      <alignment horizontal="center" vertical="center"/>
    </xf>
    <xf numFmtId="2" fontId="14" fillId="0" borderId="19" xfId="0" applyNumberFormat="1" applyFont="1" applyBorder="1" applyAlignment="1">
      <alignment horizontal="center" vertical="center"/>
    </xf>
    <xf numFmtId="2" fontId="14" fillId="0" borderId="8" xfId="0" applyNumberFormat="1" applyFont="1" applyBorder="1" applyAlignment="1">
      <alignment horizontal="center" vertical="center"/>
    </xf>
    <xf numFmtId="2" fontId="14" fillId="0" borderId="22" xfId="0" applyNumberFormat="1" applyFont="1" applyBorder="1" applyAlignment="1">
      <alignment horizontal="center" vertical="center"/>
    </xf>
    <xf numFmtId="167" fontId="14" fillId="0" borderId="22" xfId="0" applyNumberFormat="1" applyFont="1" applyBorder="1" applyAlignment="1">
      <alignment horizontal="center" vertical="center"/>
    </xf>
    <xf numFmtId="167" fontId="14" fillId="0" borderId="24" xfId="0" applyNumberFormat="1" applyFont="1" applyBorder="1" applyAlignment="1">
      <alignment horizontal="center" vertical="center"/>
    </xf>
    <xf numFmtId="167" fontId="14" fillId="0" borderId="33" xfId="2" applyNumberFormat="1" applyFont="1" applyBorder="1" applyAlignment="1">
      <alignment vertical="center"/>
    </xf>
    <xf numFmtId="167" fontId="14" fillId="0" borderId="34" xfId="2" applyNumberFormat="1" applyFont="1" applyBorder="1" applyAlignment="1">
      <alignment vertical="center"/>
    </xf>
    <xf numFmtId="167" fontId="2" fillId="0" borderId="34" xfId="2" applyNumberFormat="1" applyBorder="1" applyAlignment="1">
      <alignment vertical="center"/>
    </xf>
    <xf numFmtId="0" fontId="7" fillId="4" borderId="10" xfId="1" applyNumberFormat="1" applyFont="1" applyFill="1" applyBorder="1" applyAlignment="1">
      <alignment horizontal="left" vertical="top" wrapText="1"/>
    </xf>
    <xf numFmtId="166" fontId="14" fillId="0" borderId="8" xfId="0" applyNumberFormat="1" applyFont="1" applyBorder="1" applyAlignment="1">
      <alignment horizontal="center" vertical="center"/>
    </xf>
    <xf numFmtId="166" fontId="14" fillId="0" borderId="22" xfId="0" applyNumberFormat="1" applyFont="1" applyBorder="1" applyAlignment="1">
      <alignment horizontal="center" vertical="center"/>
    </xf>
    <xf numFmtId="166" fontId="14" fillId="0" borderId="55" xfId="0" applyNumberFormat="1" applyFont="1" applyBorder="1" applyAlignment="1">
      <alignment horizontal="center" vertical="center"/>
    </xf>
    <xf numFmtId="166" fontId="14" fillId="0" borderId="16" xfId="0" applyNumberFormat="1" applyFont="1" applyBorder="1" applyAlignment="1">
      <alignment horizontal="center" vertical="center"/>
    </xf>
    <xf numFmtId="166" fontId="14" fillId="0" borderId="15" xfId="0" applyNumberFormat="1" applyFont="1" applyBorder="1" applyAlignment="1">
      <alignment horizontal="center" vertical="center"/>
    </xf>
    <xf numFmtId="4" fontId="0" fillId="0" borderId="43" xfId="0" applyNumberFormat="1" applyBorder="1"/>
    <xf numFmtId="166" fontId="14" fillId="4" borderId="7" xfId="0" applyNumberFormat="1" applyFont="1" applyFill="1" applyBorder="1" applyAlignment="1">
      <alignment horizontal="center" vertical="center"/>
    </xf>
    <xf numFmtId="165" fontId="14" fillId="4" borderId="7" xfId="0" applyNumberFormat="1" applyFont="1" applyFill="1" applyBorder="1" applyAlignment="1">
      <alignment horizontal="center" vertical="center"/>
    </xf>
    <xf numFmtId="166" fontId="14" fillId="4" borderId="8" xfId="0" applyNumberFormat="1" applyFont="1" applyFill="1" applyBorder="1" applyAlignment="1">
      <alignment horizontal="center" vertical="center"/>
    </xf>
    <xf numFmtId="4" fontId="14" fillId="4" borderId="40" xfId="0" applyNumberFormat="1" applyFont="1" applyFill="1" applyBorder="1" applyAlignment="1">
      <alignment horizontal="center" vertical="center"/>
    </xf>
    <xf numFmtId="4" fontId="14" fillId="4" borderId="48" xfId="0" applyNumberFormat="1" applyFont="1" applyFill="1" applyBorder="1" applyAlignment="1">
      <alignment horizontal="center" vertical="center"/>
    </xf>
    <xf numFmtId="166" fontId="14" fillId="0" borderId="0" xfId="0" applyNumberFormat="1" applyFont="1" applyAlignment="1">
      <alignment horizontal="center"/>
    </xf>
    <xf numFmtId="0" fontId="18" fillId="0" borderId="28" xfId="1" applyFont="1" applyBorder="1" applyAlignment="1">
      <alignment horizontal="center" vertical="center"/>
    </xf>
    <xf numFmtId="1" fontId="20" fillId="4" borderId="12" xfId="1" applyNumberFormat="1" applyFont="1" applyFill="1" applyBorder="1" applyAlignment="1">
      <alignment horizontal="center" vertical="center"/>
    </xf>
    <xf numFmtId="168" fontId="0" fillId="0" borderId="32" xfId="0" applyNumberFormat="1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49" fontId="0" fillId="0" borderId="34" xfId="0" applyNumberFormat="1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49" fontId="0" fillId="0" borderId="34" xfId="0" applyNumberFormat="1" applyFill="1" applyBorder="1" applyAlignment="1">
      <alignment horizontal="center" vertical="center"/>
    </xf>
    <xf numFmtId="0" fontId="23" fillId="0" borderId="32" xfId="0" applyNumberFormat="1" applyFont="1" applyBorder="1" applyAlignment="1">
      <alignment horizontal="center"/>
    </xf>
    <xf numFmtId="0" fontId="23" fillId="0" borderId="34" xfId="0" applyNumberFormat="1" applyFont="1" applyBorder="1" applyAlignment="1">
      <alignment horizontal="center"/>
    </xf>
    <xf numFmtId="0" fontId="23" fillId="0" borderId="36" xfId="0" applyNumberFormat="1" applyFont="1" applyBorder="1" applyAlignment="1">
      <alignment horizontal="center"/>
    </xf>
    <xf numFmtId="1" fontId="24" fillId="0" borderId="3" xfId="0" applyNumberFormat="1" applyFont="1" applyBorder="1" applyAlignment="1" applyProtection="1">
      <alignment horizontal="center" vertical="center" wrapText="1"/>
      <protection locked="0"/>
    </xf>
    <xf numFmtId="1" fontId="25" fillId="0" borderId="58" xfId="0" applyNumberFormat="1" applyFont="1" applyBorder="1" applyAlignment="1" applyProtection="1">
      <alignment horizontal="left" vertical="center"/>
      <protection locked="0"/>
    </xf>
    <xf numFmtId="0" fontId="0" fillId="0" borderId="5" xfId="0" applyBorder="1" applyAlignment="1">
      <alignment horizontal="center" vertical="center" wrapText="1"/>
    </xf>
    <xf numFmtId="1" fontId="25" fillId="0" borderId="5" xfId="0" applyNumberFormat="1" applyFont="1" applyBorder="1" applyAlignment="1" applyProtection="1">
      <alignment horizontal="center" vertical="center" wrapText="1"/>
      <protection locked="0"/>
    </xf>
    <xf numFmtId="1" fontId="25" fillId="0" borderId="4" xfId="0" applyNumberFormat="1" applyFont="1" applyBorder="1" applyAlignment="1" applyProtection="1">
      <alignment horizontal="left" vertical="center"/>
      <protection locked="0"/>
    </xf>
    <xf numFmtId="2" fontId="0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164" fontId="0" fillId="0" borderId="0" xfId="0" applyNumberFormat="1" applyFont="1" applyBorder="1" applyAlignment="1" applyProtection="1">
      <alignment wrapText="1"/>
    </xf>
    <xf numFmtId="164" fontId="0" fillId="0" borderId="0" xfId="0" applyNumberFormat="1" applyBorder="1" applyAlignment="1">
      <alignment horizontal="center" vertical="center"/>
    </xf>
    <xf numFmtId="166" fontId="22" fillId="0" borderId="10" xfId="0" applyNumberFormat="1" applyFont="1" applyBorder="1" applyAlignment="1">
      <alignment horizontal="center" vertical="center"/>
    </xf>
    <xf numFmtId="2" fontId="0" fillId="0" borderId="20" xfId="0" applyNumberFormat="1" applyFont="1" applyBorder="1" applyAlignment="1">
      <alignment horizontal="center"/>
    </xf>
    <xf numFmtId="2" fontId="14" fillId="0" borderId="11" xfId="0" applyNumberFormat="1" applyFont="1" applyBorder="1" applyAlignment="1">
      <alignment horizontal="center" vertical="center"/>
    </xf>
    <xf numFmtId="2" fontId="14" fillId="0" borderId="20" xfId="0" applyNumberFormat="1" applyFont="1" applyBorder="1" applyAlignment="1">
      <alignment horizontal="center" vertical="center"/>
    </xf>
    <xf numFmtId="2" fontId="14" fillId="0" borderId="17" xfId="0" applyNumberFormat="1" applyFont="1" applyBorder="1" applyAlignment="1">
      <alignment horizontal="center" vertical="center"/>
    </xf>
    <xf numFmtId="2" fontId="14" fillId="0" borderId="13" xfId="0" applyNumberFormat="1" applyFont="1" applyBorder="1" applyAlignment="1">
      <alignment horizontal="center" vertical="center"/>
    </xf>
    <xf numFmtId="2" fontId="5" fillId="0" borderId="44" xfId="1" applyNumberFormat="1" applyFont="1" applyBorder="1" applyAlignment="1">
      <alignment horizontal="center" vertical="center" wrapText="1"/>
    </xf>
    <xf numFmtId="2" fontId="0" fillId="0" borderId="16" xfId="0" applyNumberFormat="1" applyFont="1" applyBorder="1" applyAlignment="1">
      <alignment horizontal="center"/>
    </xf>
    <xf numFmtId="0" fontId="0" fillId="0" borderId="49" xfId="0" applyBorder="1"/>
    <xf numFmtId="167" fontId="0" fillId="0" borderId="0" xfId="0" applyNumberFormat="1"/>
    <xf numFmtId="164" fontId="5" fillId="0" borderId="25" xfId="0" applyNumberFormat="1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center" vertical="center"/>
    </xf>
    <xf numFmtId="166" fontId="5" fillId="0" borderId="37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4" fontId="0" fillId="0" borderId="0" xfId="0" applyNumberFormat="1" applyFill="1" applyBorder="1"/>
    <xf numFmtId="166" fontId="0" fillId="0" borderId="0" xfId="0" applyNumberFormat="1" applyFill="1" applyBorder="1"/>
    <xf numFmtId="2" fontId="0" fillId="0" borderId="0" xfId="0" applyNumberFormat="1" applyFill="1" applyBorder="1"/>
    <xf numFmtId="2" fontId="0" fillId="0" borderId="0" xfId="0" applyNumberFormat="1" applyFont="1" applyFill="1" applyBorder="1"/>
    <xf numFmtId="0" fontId="0" fillId="0" borderId="0" xfId="0" applyNumberFormat="1" applyFill="1" applyBorder="1"/>
    <xf numFmtId="166" fontId="22" fillId="0" borderId="0" xfId="0" applyNumberFormat="1" applyFont="1" applyFill="1" applyAlignment="1">
      <alignment horizontal="center"/>
    </xf>
    <xf numFmtId="167" fontId="0" fillId="3" borderId="28" xfId="0" applyNumberFormat="1" applyFill="1" applyBorder="1" applyAlignment="1">
      <alignment horizontal="center" vertical="center"/>
    </xf>
    <xf numFmtId="167" fontId="0" fillId="0" borderId="21" xfId="0" applyNumberFormat="1" applyBorder="1" applyAlignment="1">
      <alignment horizontal="center" vertical="center"/>
    </xf>
    <xf numFmtId="167" fontId="14" fillId="0" borderId="34" xfId="0" applyNumberFormat="1" applyFont="1" applyFill="1" applyBorder="1" applyAlignment="1">
      <alignment horizontal="center" vertical="center"/>
    </xf>
    <xf numFmtId="167" fontId="14" fillId="0" borderId="55" xfId="0" applyNumberFormat="1" applyFont="1" applyFill="1" applyBorder="1" applyAlignment="1">
      <alignment horizontal="center" vertical="center"/>
    </xf>
    <xf numFmtId="167" fontId="14" fillId="0" borderId="14" xfId="0" applyNumberFormat="1" applyFont="1" applyFill="1" applyBorder="1" applyAlignment="1">
      <alignment horizontal="center" vertical="center"/>
    </xf>
    <xf numFmtId="169" fontId="2" fillId="0" borderId="36" xfId="2" applyNumberFormat="1" applyBorder="1"/>
    <xf numFmtId="169" fontId="0" fillId="0" borderId="0" xfId="0" applyNumberFormat="1"/>
    <xf numFmtId="4" fontId="14" fillId="0" borderId="35" xfId="0" applyNumberFormat="1" applyFont="1" applyFill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55" xfId="0" applyFont="1" applyBorder="1" applyAlignment="1">
      <alignment horizontal="center" vertical="center"/>
    </xf>
    <xf numFmtId="4" fontId="14" fillId="0" borderId="31" xfId="0" applyNumberFormat="1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4" fontId="14" fillId="0" borderId="29" xfId="0" applyNumberFormat="1" applyFont="1" applyBorder="1" applyAlignment="1">
      <alignment horizontal="center" vertical="center"/>
    </xf>
    <xf numFmtId="4" fontId="14" fillId="0" borderId="26" xfId="0" applyNumberFormat="1" applyFont="1" applyBorder="1" applyAlignment="1">
      <alignment horizontal="center" vertical="center"/>
    </xf>
    <xf numFmtId="165" fontId="14" fillId="0" borderId="25" xfId="0" applyNumberFormat="1" applyFont="1" applyFill="1" applyBorder="1" applyAlignment="1">
      <alignment horizontal="center" vertical="center"/>
    </xf>
    <xf numFmtId="167" fontId="14" fillId="0" borderId="25" xfId="0" applyNumberFormat="1" applyFont="1" applyFill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166" fontId="14" fillId="0" borderId="27" xfId="0" applyNumberFormat="1" applyFont="1" applyBorder="1" applyAlignment="1">
      <alignment horizontal="center" vertical="center"/>
    </xf>
    <xf numFmtId="166" fontId="14" fillId="0" borderId="25" xfId="0" applyNumberFormat="1" applyFont="1" applyBorder="1" applyAlignment="1">
      <alignment horizontal="center" vertical="center"/>
    </xf>
    <xf numFmtId="166" fontId="14" fillId="0" borderId="38" xfId="0" applyNumberFormat="1" applyFont="1" applyBorder="1" applyAlignment="1">
      <alignment horizontal="center" vertical="center"/>
    </xf>
    <xf numFmtId="4" fontId="14" fillId="0" borderId="59" xfId="0" applyNumberFormat="1" applyFont="1" applyBorder="1" applyAlignment="1">
      <alignment horizontal="center" vertical="center"/>
    </xf>
    <xf numFmtId="165" fontId="14" fillId="0" borderId="18" xfId="0" applyNumberFormat="1" applyFont="1" applyFill="1" applyBorder="1" applyAlignment="1">
      <alignment horizontal="center" vertical="center"/>
    </xf>
    <xf numFmtId="167" fontId="14" fillId="0" borderId="18" xfId="0" applyNumberFormat="1" applyFont="1" applyFill="1" applyBorder="1" applyAlignment="1">
      <alignment horizontal="center" vertical="center"/>
    </xf>
    <xf numFmtId="166" fontId="14" fillId="0" borderId="47" xfId="0" applyNumberFormat="1" applyFont="1" applyBorder="1" applyAlignment="1">
      <alignment horizontal="center" vertical="center"/>
    </xf>
    <xf numFmtId="166" fontId="14" fillId="0" borderId="18" xfId="0" applyNumberFormat="1" applyFont="1" applyBorder="1" applyAlignment="1">
      <alignment horizontal="center" vertical="center"/>
    </xf>
    <xf numFmtId="4" fontId="14" fillId="0" borderId="6" xfId="0" applyNumberFormat="1" applyFont="1" applyBorder="1" applyAlignment="1">
      <alignment horizontal="center" vertical="center"/>
    </xf>
    <xf numFmtId="166" fontId="14" fillId="0" borderId="6" xfId="0" applyNumberFormat="1" applyFont="1" applyBorder="1" applyAlignment="1">
      <alignment horizontal="center" vertical="center"/>
    </xf>
    <xf numFmtId="4" fontId="14" fillId="4" borderId="6" xfId="0" applyNumberFormat="1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166" fontId="22" fillId="0" borderId="26" xfId="0" applyNumberFormat="1" applyFont="1" applyBorder="1" applyAlignment="1">
      <alignment horizontal="center" vertical="center"/>
    </xf>
    <xf numFmtId="166" fontId="22" fillId="0" borderId="60" xfId="0" applyNumberFormat="1" applyFont="1" applyBorder="1" applyAlignment="1">
      <alignment horizontal="center" vertical="center"/>
    </xf>
    <xf numFmtId="167" fontId="2" fillId="0" borderId="47" xfId="2" applyNumberFormat="1" applyFill="1" applyBorder="1"/>
    <xf numFmtId="164" fontId="5" fillId="0" borderId="2" xfId="0" applyNumberFormat="1" applyFont="1" applyFill="1" applyBorder="1" applyAlignment="1">
      <alignment horizontal="center" vertical="center" wrapText="1"/>
    </xf>
    <xf numFmtId="0" fontId="0" fillId="0" borderId="61" xfId="0" applyBorder="1" applyAlignment="1">
      <alignment horizontal="center" vertical="center"/>
    </xf>
    <xf numFmtId="166" fontId="14" fillId="4" borderId="48" xfId="0" applyNumberFormat="1" applyFont="1" applyFill="1" applyBorder="1" applyAlignment="1">
      <alignment horizontal="center" vertical="center"/>
    </xf>
    <xf numFmtId="166" fontId="14" fillId="0" borderId="48" xfId="0" applyNumberFormat="1" applyFont="1" applyBorder="1" applyAlignment="1">
      <alignment horizontal="center" vertical="center"/>
    </xf>
    <xf numFmtId="166" fontId="14" fillId="0" borderId="30" xfId="0" applyNumberFormat="1" applyFont="1" applyFill="1" applyBorder="1" applyAlignment="1">
      <alignment horizontal="center" vertical="center"/>
    </xf>
    <xf numFmtId="166" fontId="14" fillId="0" borderId="27" xfId="0" applyNumberFormat="1" applyFont="1" applyFill="1" applyBorder="1" applyAlignment="1">
      <alignment horizontal="center" vertical="center"/>
    </xf>
    <xf numFmtId="166" fontId="14" fillId="0" borderId="47" xfId="0" applyNumberFormat="1" applyFont="1" applyFill="1" applyBorder="1" applyAlignment="1">
      <alignment horizontal="center" vertical="center"/>
    </xf>
    <xf numFmtId="166" fontId="14" fillId="0" borderId="32" xfId="0" applyNumberFormat="1" applyFont="1" applyFill="1" applyBorder="1" applyAlignment="1">
      <alignment horizontal="center" vertical="center"/>
    </xf>
    <xf numFmtId="4" fontId="22" fillId="0" borderId="62" xfId="0" applyNumberFormat="1" applyFont="1" applyBorder="1" applyAlignment="1">
      <alignment horizontal="center" vertical="center"/>
    </xf>
    <xf numFmtId="165" fontId="26" fillId="0" borderId="39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29" xfId="0" applyNumberFormat="1" applyFont="1" applyFill="1" applyBorder="1" applyAlignment="1">
      <alignment horizontal="center" vertical="center"/>
    </xf>
    <xf numFmtId="169" fontId="14" fillId="0" borderId="34" xfId="2" applyNumberFormat="1" applyFont="1" applyFill="1" applyBorder="1"/>
    <xf numFmtId="169" fontId="2" fillId="0" borderId="34" xfId="2" applyNumberFormat="1" applyFill="1" applyBorder="1"/>
    <xf numFmtId="166" fontId="22" fillId="0" borderId="47" xfId="0" applyNumberFormat="1" applyFont="1" applyBorder="1" applyAlignment="1">
      <alignment horizontal="center" vertical="center"/>
    </xf>
    <xf numFmtId="166" fontId="22" fillId="0" borderId="19" xfId="0" applyNumberFormat="1" applyFont="1" applyBorder="1" applyAlignment="1">
      <alignment horizontal="center" vertical="center"/>
    </xf>
    <xf numFmtId="166" fontId="22" fillId="0" borderId="30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left"/>
    </xf>
    <xf numFmtId="4" fontId="0" fillId="0" borderId="63" xfId="0" applyNumberFormat="1" applyBorder="1"/>
    <xf numFmtId="167" fontId="0" fillId="0" borderId="43" xfId="0" applyNumberFormat="1" applyBorder="1"/>
    <xf numFmtId="164" fontId="0" fillId="0" borderId="43" xfId="0" applyNumberFormat="1" applyBorder="1"/>
    <xf numFmtId="4" fontId="0" fillId="0" borderId="64" xfId="0" applyNumberFormat="1" applyBorder="1"/>
    <xf numFmtId="166" fontId="22" fillId="0" borderId="49" xfId="0" applyNumberFormat="1" applyFont="1" applyBorder="1" applyAlignment="1">
      <alignment horizontal="center"/>
    </xf>
    <xf numFmtId="166" fontId="22" fillId="0" borderId="0" xfId="0" applyNumberFormat="1" applyFont="1" applyBorder="1" applyAlignment="1">
      <alignment horizontal="center"/>
    </xf>
    <xf numFmtId="167" fontId="22" fillId="0" borderId="0" xfId="0" applyNumberFormat="1" applyFont="1" applyBorder="1" applyAlignment="1">
      <alignment horizontal="center"/>
    </xf>
    <xf numFmtId="166" fontId="22" fillId="0" borderId="65" xfId="0" applyNumberFormat="1" applyFont="1" applyBorder="1" applyAlignment="1">
      <alignment horizontal="center"/>
    </xf>
    <xf numFmtId="170" fontId="12" fillId="0" borderId="0" xfId="2" applyNumberFormat="1" applyFont="1"/>
    <xf numFmtId="167" fontId="2" fillId="0" borderId="12" xfId="2" applyNumberFormat="1" applyBorder="1"/>
    <xf numFmtId="169" fontId="2" fillId="0" borderId="12" xfId="2" applyNumberFormat="1" applyFill="1" applyBorder="1"/>
    <xf numFmtId="167" fontId="2" fillId="0" borderId="18" xfId="2" applyNumberFormat="1" applyFill="1" applyBorder="1"/>
    <xf numFmtId="167" fontId="2" fillId="0" borderId="18" xfId="2" applyNumberFormat="1" applyBorder="1"/>
    <xf numFmtId="167" fontId="14" fillId="0" borderId="47" xfId="2" applyNumberFormat="1" applyFont="1" applyFill="1" applyBorder="1"/>
    <xf numFmtId="167" fontId="14" fillId="0" borderId="47" xfId="2" applyNumberFormat="1" applyFont="1" applyBorder="1"/>
    <xf numFmtId="166" fontId="22" fillId="0" borderId="17" xfId="0" applyNumberFormat="1" applyFont="1" applyBorder="1" applyAlignment="1">
      <alignment horizontal="center" vertical="center"/>
    </xf>
    <xf numFmtId="166" fontId="14" fillId="4" borderId="47" xfId="0" applyNumberFormat="1" applyFont="1" applyFill="1" applyBorder="1" applyAlignment="1">
      <alignment horizontal="center" vertical="center"/>
    </xf>
    <xf numFmtId="166" fontId="22" fillId="4" borderId="19" xfId="0" applyNumberFormat="1" applyFont="1" applyFill="1" applyBorder="1" applyAlignment="1">
      <alignment horizontal="center" vertical="center"/>
    </xf>
    <xf numFmtId="4" fontId="14" fillId="0" borderId="46" xfId="0" applyNumberFormat="1" applyFont="1" applyBorder="1" applyAlignment="1">
      <alignment horizontal="center" vertical="center"/>
    </xf>
    <xf numFmtId="165" fontId="14" fillId="0" borderId="18" xfId="0" applyNumberFormat="1" applyFont="1" applyBorder="1" applyAlignment="1">
      <alignment horizontal="center" vertical="center"/>
    </xf>
    <xf numFmtId="166" fontId="14" fillId="0" borderId="19" xfId="0" applyNumberFormat="1" applyFont="1" applyBorder="1" applyAlignment="1">
      <alignment horizontal="center" vertical="center"/>
    </xf>
    <xf numFmtId="166" fontId="22" fillId="0" borderId="46" xfId="0" applyNumberFormat="1" applyFont="1" applyBorder="1" applyAlignment="1">
      <alignment horizontal="center" vertical="center"/>
    </xf>
    <xf numFmtId="0" fontId="0" fillId="4" borderId="43" xfId="0" applyFill="1" applyBorder="1"/>
    <xf numFmtId="2" fontId="0" fillId="0" borderId="43" xfId="0" applyNumberFormat="1" applyFont="1" applyBorder="1"/>
    <xf numFmtId="0" fontId="2" fillId="0" borderId="4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normální_rozpočet školství tab 7ab Z131207 2" xfId="2" xr:uid="{00000000-0005-0000-0000-000002000000}"/>
  </cellStyles>
  <dxfs count="0"/>
  <tableStyles count="0" defaultTableStyle="TableStyleMedium9" defaultPivotStyle="PivotStyleLight16"/>
  <colors>
    <mruColors>
      <color rgb="FFEBFFEB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usernames" Target="revisions/userNames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revisions/_rels/revisionHeaders.xml.rels><?xml version="1.0" encoding="UTF-8" standalone="yes"?>
<Relationships xmlns="http://schemas.openxmlformats.org/package/2006/relationships"><Relationship Id="rId316" Type="http://schemas.openxmlformats.org/officeDocument/2006/relationships/revisionLog" Target="revisionLog67.xml"/><Relationship Id="rId329" Type="http://schemas.openxmlformats.org/officeDocument/2006/relationships/revisionLog" Target="revisionLog13.xml"/><Relationship Id="rId337" Type="http://schemas.openxmlformats.org/officeDocument/2006/relationships/revisionLog" Target="revisionLog21.xml"/><Relationship Id="rId332" Type="http://schemas.openxmlformats.org/officeDocument/2006/relationships/revisionLog" Target="revisionLog16.xml"/><Relationship Id="rId324" Type="http://schemas.openxmlformats.org/officeDocument/2006/relationships/revisionLog" Target="revisionLog8.xml"/><Relationship Id="rId315" Type="http://schemas.openxmlformats.org/officeDocument/2006/relationships/revisionLog" Target="revisionLog66.xml"/><Relationship Id="rId328" Type="http://schemas.openxmlformats.org/officeDocument/2006/relationships/revisionLog" Target="revisionLog12.xml"/><Relationship Id="rId323" Type="http://schemas.openxmlformats.org/officeDocument/2006/relationships/revisionLog" Target="revisionLog7.xml"/><Relationship Id="rId336" Type="http://schemas.openxmlformats.org/officeDocument/2006/relationships/revisionLog" Target="revisionLog20.xml"/><Relationship Id="rId331" Type="http://schemas.openxmlformats.org/officeDocument/2006/relationships/revisionLog" Target="revisionLog15.xml"/><Relationship Id="rId319" Type="http://schemas.openxmlformats.org/officeDocument/2006/relationships/revisionLog" Target="revisionLog3.xml"/><Relationship Id="rId330" Type="http://schemas.openxmlformats.org/officeDocument/2006/relationships/revisionLog" Target="revisionLog14.xml"/><Relationship Id="rId327" Type="http://schemas.openxmlformats.org/officeDocument/2006/relationships/revisionLog" Target="revisionLog11.xml"/><Relationship Id="rId322" Type="http://schemas.openxmlformats.org/officeDocument/2006/relationships/revisionLog" Target="revisionLog6.xml"/><Relationship Id="rId335" Type="http://schemas.openxmlformats.org/officeDocument/2006/relationships/revisionLog" Target="revisionLog19.xml"/><Relationship Id="rId326" Type="http://schemas.openxmlformats.org/officeDocument/2006/relationships/revisionLog" Target="revisionLog10.xml"/><Relationship Id="rId318" Type="http://schemas.openxmlformats.org/officeDocument/2006/relationships/revisionLog" Target="revisionLog2.xml"/><Relationship Id="rId321" Type="http://schemas.openxmlformats.org/officeDocument/2006/relationships/revisionLog" Target="revisionLog5.xml"/><Relationship Id="rId334" Type="http://schemas.openxmlformats.org/officeDocument/2006/relationships/revisionLog" Target="revisionLog18.xml"/><Relationship Id="rId320" Type="http://schemas.openxmlformats.org/officeDocument/2006/relationships/revisionLog" Target="revisionLog4.xml"/><Relationship Id="rId333" Type="http://schemas.openxmlformats.org/officeDocument/2006/relationships/revisionLog" Target="revisionLog17.xml"/><Relationship Id="rId317" Type="http://schemas.openxmlformats.org/officeDocument/2006/relationships/revisionLog" Target="revisionLog1.xml"/><Relationship Id="rId325" Type="http://schemas.openxmlformats.org/officeDocument/2006/relationships/revisionLog" Target="revisionLog9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8C2FF21A-E4A9-4655-98EA-AC82159969FA}" diskRevisions="1" revisionId="7764" version="90">
  <header guid="{6AED18E5-B2AA-4926-92BA-6AC846C5FB1F}" dateTime="2021-11-08T06:38:28" maxSheetId="4" userName="Jarkovský Václav Ing." r:id="rId315">
    <sheetIdMap count="3">
      <sheetId val="1"/>
      <sheetId val="2"/>
      <sheetId val="3"/>
    </sheetIdMap>
  </header>
  <header guid="{52ACAF83-2773-4F28-9A1D-2450972ADD03}" dateTime="2021-11-08T15:19:30" maxSheetId="4" userName="Jarkovský Václav Ing." r:id="rId316">
    <sheetIdMap count="3">
      <sheetId val="1"/>
      <sheetId val="2"/>
      <sheetId val="3"/>
    </sheetIdMap>
  </header>
  <header guid="{0C5C63F6-6430-4698-AF92-6FD702B556A1}" dateTime="2021-11-30T07:20:50" maxSheetId="4" userName="Jarkovský Václav Ing." r:id="rId317" minRId="7212" maxRId="7387">
    <sheetIdMap count="3">
      <sheetId val="1"/>
      <sheetId val="2"/>
      <sheetId val="3"/>
    </sheetIdMap>
  </header>
  <header guid="{6CDF9BB3-A9E4-4F6F-BD69-202B1518952F}" dateTime="2021-11-30T07:21:36" maxSheetId="4" userName="Jarkovský Václav Ing." r:id="rId318" minRId="7392">
    <sheetIdMap count="3">
      <sheetId val="1"/>
      <sheetId val="2"/>
      <sheetId val="3"/>
    </sheetIdMap>
  </header>
  <header guid="{C3B6BA46-F8F6-497B-AE8A-0CED048FB205}" dateTime="2021-11-30T07:49:22" maxSheetId="4" userName="Jarkovský Václav Ing." r:id="rId319" minRId="7393">
    <sheetIdMap count="3">
      <sheetId val="1"/>
      <sheetId val="2"/>
      <sheetId val="3"/>
    </sheetIdMap>
  </header>
  <header guid="{BB42680F-7295-492C-B2EA-0FE08ED9EB91}" dateTime="2021-11-30T10:57:42" maxSheetId="4" userName="Dědková Radka Ing." r:id="rId320" minRId="7398" maxRId="7399">
    <sheetIdMap count="3">
      <sheetId val="1"/>
      <sheetId val="2"/>
      <sheetId val="3"/>
    </sheetIdMap>
  </header>
  <header guid="{B71ACAA0-F532-4DF3-8460-1B450BC7AAD3}" dateTime="2021-12-01T15:46:36" maxSheetId="4" userName="Beskydová Sabina Ing." r:id="rId321" minRId="7400" maxRId="7401">
    <sheetIdMap count="3">
      <sheetId val="1"/>
      <sheetId val="2"/>
      <sheetId val="3"/>
    </sheetIdMap>
  </header>
  <header guid="{727DDCC6-E55D-404B-A476-294865852CE7}" dateTime="2021-12-01T15:50:49" maxSheetId="4" userName="Beskydová Sabina Ing." r:id="rId322">
    <sheetIdMap count="3">
      <sheetId val="1"/>
      <sheetId val="2"/>
      <sheetId val="3"/>
    </sheetIdMap>
  </header>
  <header guid="{CE38FC2E-5823-4C02-9F6C-A29E22780AFE}" dateTime="2021-12-02T09:14:12" maxSheetId="4" userName="Jarkovský Václav Ing." r:id="rId323" minRId="7405" maxRId="7417">
    <sheetIdMap count="3">
      <sheetId val="1"/>
      <sheetId val="2"/>
      <sheetId val="3"/>
    </sheetIdMap>
  </header>
  <header guid="{E144E2CA-CD1F-437D-A97D-4AF362D8DFAD}" dateTime="2021-12-02T10:34:12" maxSheetId="4" userName="Jarkovský Václav Ing." r:id="rId324">
    <sheetIdMap count="3">
      <sheetId val="1"/>
      <sheetId val="2"/>
      <sheetId val="3"/>
    </sheetIdMap>
  </header>
  <header guid="{32905D47-048A-4A0D-AD6D-D57A811C479E}" dateTime="2021-12-02T11:47:45" maxSheetId="4" userName="Jarkovský Václav Ing." r:id="rId325" minRId="7422" maxRId="7567">
    <sheetIdMap count="3">
      <sheetId val="1"/>
      <sheetId val="2"/>
      <sheetId val="3"/>
    </sheetIdMap>
  </header>
  <header guid="{51C6DDB2-7766-4E91-8522-F5592A1962F8}" dateTime="2021-12-02T12:22:18" maxSheetId="4" userName="Jarkovský Václav Ing." r:id="rId326" minRId="7572">
    <sheetIdMap count="3">
      <sheetId val="1"/>
      <sheetId val="2"/>
      <sheetId val="3"/>
    </sheetIdMap>
  </header>
  <header guid="{465EEAF5-7F84-4FB8-A2B3-48257DBDC8F0}" dateTime="2021-12-02T12:48:06" maxSheetId="4" userName="Jarkovský Václav Ing." r:id="rId327" minRId="7573">
    <sheetIdMap count="3">
      <sheetId val="1"/>
      <sheetId val="2"/>
      <sheetId val="3"/>
    </sheetIdMap>
  </header>
  <header guid="{26A0BAB1-BF74-4CF3-A0F2-52AA3A377E5B}" dateTime="2021-12-02T20:44:57" maxSheetId="4" userName="Jarkovský Václav Ing." r:id="rId328" minRId="7578">
    <sheetIdMap count="3">
      <sheetId val="1"/>
      <sheetId val="2"/>
      <sheetId val="3"/>
    </sheetIdMap>
  </header>
  <header guid="{2F4CBE46-32EF-4FAF-9C78-F7964D952FF6}" dateTime="2021-12-03T10:57:25" maxSheetId="4" userName="Jarkovský Václav Ing." r:id="rId329" minRId="7583" maxRId="7731">
    <sheetIdMap count="3">
      <sheetId val="1"/>
      <sheetId val="2"/>
      <sheetId val="3"/>
    </sheetIdMap>
  </header>
  <header guid="{997D8732-19DE-429F-8D72-210818120A51}" dateTime="2021-12-03T10:59:12" maxSheetId="4" userName="Jarkovský Václav Ing." r:id="rId330">
    <sheetIdMap count="3">
      <sheetId val="1"/>
      <sheetId val="2"/>
      <sheetId val="3"/>
    </sheetIdMap>
  </header>
  <header guid="{66C02941-A008-433B-BB73-E47AEDFB77BE}" dateTime="2021-12-03T10:59:46" maxSheetId="4" userName="Jarkovský Václav Ing." r:id="rId331" minRId="7740" maxRId="7741">
    <sheetIdMap count="3">
      <sheetId val="1"/>
      <sheetId val="2"/>
      <sheetId val="3"/>
    </sheetIdMap>
  </header>
  <header guid="{D5349AC6-0418-49D6-9921-F6025522B517}" dateTime="2021-12-03T11:00:34" maxSheetId="4" userName="Jarkovský Václav Ing." r:id="rId332">
    <sheetIdMap count="3">
      <sheetId val="1"/>
      <sheetId val="2"/>
      <sheetId val="3"/>
    </sheetIdMap>
  </header>
  <header guid="{B7651F02-4BAE-4043-9247-7FE780AFEF60}" dateTime="2021-12-06T07:14:35" maxSheetId="4" userName="Jarkovský Václav Ing." r:id="rId333">
    <sheetIdMap count="3">
      <sheetId val="1"/>
      <sheetId val="2"/>
      <sheetId val="3"/>
    </sheetIdMap>
  </header>
  <header guid="{6E6C52EE-2AA9-4589-9D53-5C6D81BCA3F6}" dateTime="2021-12-06T10:16:59" maxSheetId="4" userName="Jarkovský Václav Ing." r:id="rId334">
    <sheetIdMap count="3">
      <sheetId val="1"/>
      <sheetId val="2"/>
      <sheetId val="3"/>
    </sheetIdMap>
  </header>
  <header guid="{21104434-EFE6-4DF9-8FF3-57AAE836E364}" dateTime="2021-12-06T10:17:23" maxSheetId="4" userName="Jarkovský Václav Ing." r:id="rId335">
    <sheetIdMap count="3">
      <sheetId val="1"/>
      <sheetId val="2"/>
      <sheetId val="3"/>
    </sheetIdMap>
  </header>
  <header guid="{B6B3FD86-3E28-4643-85E5-5AE3ABF9F123}" dateTime="2021-12-06T10:22:43" maxSheetId="4" userName="Steklíková Dagmar" r:id="rId336" minRId="7754" maxRId="7755">
    <sheetIdMap count="3">
      <sheetId val="1"/>
      <sheetId val="2"/>
      <sheetId val="3"/>
    </sheetIdMap>
  </header>
  <header guid="{8C2FF21A-E4A9-4655-98EA-AC82159969FA}" dateTime="2021-12-06T15:24:57" maxSheetId="4" userName="Jarkovský Václav Ing." r:id="rId337" minRId="7759" maxRId="7760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12" sId="1" numFmtId="4">
    <oc r="M7">
      <v>1.08</v>
    </oc>
    <nc r="M7"/>
  </rcc>
  <rcc rId="7213" sId="1" numFmtId="4">
    <oc r="Q7">
      <v>1.08</v>
    </oc>
    <nc r="Q7"/>
  </rcc>
  <rcc rId="7214" sId="1" numFmtId="4">
    <oc r="M8">
      <v>2.0699999999999998</v>
    </oc>
    <nc r="M8"/>
  </rcc>
  <rcc rId="7215" sId="1" numFmtId="4">
    <oc r="Q8">
      <v>2.0699999999999998</v>
    </oc>
    <nc r="Q8"/>
  </rcc>
  <rcc rId="7216" sId="1" numFmtId="4">
    <oc r="J9">
      <v>0.59</v>
    </oc>
    <nc r="J9"/>
  </rcc>
  <rcc rId="7217" sId="1" numFmtId="4">
    <oc r="M9">
      <v>26.37</v>
    </oc>
    <nc r="M9"/>
  </rcc>
  <rcc rId="7218" sId="1" numFmtId="4">
    <oc r="Q9">
      <v>26.37</v>
    </oc>
    <nc r="Q9"/>
  </rcc>
  <rcc rId="7219" sId="1" numFmtId="4">
    <oc r="M12">
      <v>26.21</v>
    </oc>
    <nc r="M12"/>
  </rcc>
  <rcc rId="7220" sId="1" numFmtId="4">
    <oc r="Q12">
      <v>26.21</v>
    </oc>
    <nc r="Q12"/>
  </rcc>
  <rcc rId="7221" sId="1" numFmtId="4">
    <oc r="M15">
      <v>9.6</v>
    </oc>
    <nc r="M15"/>
  </rcc>
  <rcc rId="7222" sId="1" numFmtId="4">
    <oc r="Q15">
      <v>9.6</v>
    </oc>
    <nc r="Q15"/>
  </rcc>
  <rcc rId="7223" sId="1" numFmtId="4">
    <oc r="M16">
      <v>14.48</v>
    </oc>
    <nc r="M16"/>
  </rcc>
  <rcc rId="7224" sId="1" numFmtId="4">
    <oc r="Q16">
      <v>14.48</v>
    </oc>
    <nc r="Q16"/>
  </rcc>
  <rcc rId="7225" sId="1" numFmtId="4">
    <oc r="M18">
      <v>-27.88</v>
    </oc>
    <nc r="M18"/>
  </rcc>
  <rcc rId="7226" sId="1" numFmtId="4">
    <oc r="Q18">
      <v>-27.88</v>
    </oc>
    <nc r="Q18"/>
  </rcc>
  <rcc rId="7227" sId="1" numFmtId="4">
    <oc r="M24">
      <v>4.75</v>
    </oc>
    <nc r="M24"/>
  </rcc>
  <rcc rId="7228" sId="1" numFmtId="4">
    <oc r="Q24">
      <v>4.75</v>
    </oc>
    <nc r="Q24"/>
  </rcc>
  <rcc rId="7229" sId="1" numFmtId="4">
    <oc r="I26">
      <v>100</v>
    </oc>
    <nc r="I26"/>
  </rcc>
  <rcc rId="7230" sId="1" numFmtId="4">
    <oc r="M29">
      <v>529.24</v>
    </oc>
    <nc r="M29"/>
  </rcc>
  <rcc rId="7231" sId="1" numFmtId="4">
    <oc r="N29">
      <v>255</v>
    </oc>
    <nc r="N29"/>
  </rcc>
  <rcc rId="7232" sId="1" numFmtId="4">
    <oc r="Q29">
      <v>784.24</v>
    </oc>
    <nc r="Q29"/>
  </rcc>
  <rcc rId="7233" sId="1" numFmtId="4">
    <oc r="M30">
      <v>6.16</v>
    </oc>
    <nc r="M30"/>
  </rcc>
  <rcc rId="7234" sId="1" numFmtId="4">
    <oc r="Q30">
      <v>6.16</v>
    </oc>
    <nc r="Q30"/>
  </rcc>
  <rcc rId="7235" sId="1" numFmtId="4">
    <oc r="M32">
      <v>61.44</v>
    </oc>
    <nc r="M32"/>
  </rcc>
  <rcc rId="7236" sId="1" numFmtId="4">
    <oc r="Q32">
      <v>61.44</v>
    </oc>
    <nc r="Q32"/>
  </rcc>
  <rcc rId="7237" sId="1" numFmtId="4">
    <oc r="M35">
      <v>9.5</v>
    </oc>
    <nc r="M35"/>
  </rcc>
  <rcc rId="7238" sId="1" numFmtId="4">
    <oc r="Q35">
      <v>9.5</v>
    </oc>
    <nc r="Q35"/>
  </rcc>
  <rcc rId="7239" sId="1" numFmtId="4">
    <oc r="M36">
      <v>1.55</v>
    </oc>
    <nc r="M36"/>
  </rcc>
  <rcc rId="7240" sId="1" numFmtId="4">
    <oc r="Q36">
      <v>1.55</v>
    </oc>
    <nc r="Q36"/>
  </rcc>
  <rcc rId="7241" sId="1" numFmtId="4">
    <oc r="M39">
      <v>6.37</v>
    </oc>
    <nc r="M39"/>
  </rcc>
  <rcc rId="7242" sId="1" numFmtId="4">
    <oc r="Q39">
      <v>6.37</v>
    </oc>
    <nc r="Q39"/>
  </rcc>
  <rcc rId="7243" sId="1" numFmtId="4">
    <oc r="M40">
      <v>8.67</v>
    </oc>
    <nc r="M40"/>
  </rcc>
  <rcc rId="7244" sId="1" numFmtId="4">
    <oc r="Q40">
      <v>8.67</v>
    </oc>
    <nc r="Q40"/>
  </rcc>
  <rcc rId="7245" sId="1" numFmtId="4">
    <oc r="M41">
      <v>17.690000000000001</v>
    </oc>
    <nc r="M41"/>
  </rcc>
  <rcc rId="7246" sId="1" numFmtId="4">
    <oc r="Q41">
      <v>17.690000000000001</v>
    </oc>
    <nc r="Q41"/>
  </rcc>
  <rcc rId="7247" sId="1" numFmtId="4">
    <oc r="M43">
      <v>-9.6199999999999992</v>
    </oc>
    <nc r="M43"/>
  </rcc>
  <rcc rId="7248" sId="1" numFmtId="4">
    <oc r="Q43">
      <v>-9.6199999999999992</v>
    </oc>
    <nc r="Q43"/>
  </rcc>
  <rcc rId="7249" sId="1" numFmtId="4">
    <oc r="M44">
      <v>206.1</v>
    </oc>
    <nc r="M44"/>
  </rcc>
  <rcc rId="7250" sId="1" numFmtId="4">
    <oc r="Q44">
      <v>206.1</v>
    </oc>
    <nc r="Q44"/>
  </rcc>
  <rcc rId="7251" sId="1" numFmtId="4">
    <oc r="M45">
      <v>0.87</v>
    </oc>
    <nc r="M45"/>
  </rcc>
  <rcc rId="7252" sId="1" numFmtId="4">
    <oc r="Q45">
      <v>0.87</v>
    </oc>
    <nc r="Q45"/>
  </rcc>
  <rcc rId="7253" sId="1" numFmtId="4">
    <oc r="M47">
      <v>1.39</v>
    </oc>
    <nc r="M47"/>
  </rcc>
  <rcc rId="7254" sId="1" numFmtId="4">
    <oc r="Q47">
      <v>1.39</v>
    </oc>
    <nc r="Q47"/>
  </rcc>
  <rcc rId="7255" sId="1" numFmtId="4">
    <oc r="M48">
      <v>5.29</v>
    </oc>
    <nc r="M48"/>
  </rcc>
  <rcc rId="7256" sId="1" numFmtId="4">
    <oc r="Q48">
      <v>5.29</v>
    </oc>
    <nc r="Q48"/>
  </rcc>
  <rcc rId="7257" sId="1" numFmtId="4">
    <oc r="M52">
      <v>-3.68</v>
    </oc>
    <nc r="M52"/>
  </rcc>
  <rcc rId="7258" sId="1" numFmtId="4">
    <oc r="Q52">
      <v>-3.68</v>
    </oc>
    <nc r="Q52"/>
  </rcc>
  <rcc rId="7259" sId="1" numFmtId="4">
    <oc r="M53">
      <v>30.45</v>
    </oc>
    <nc r="M53"/>
  </rcc>
  <rcc rId="7260" sId="1" numFmtId="4">
    <oc r="Q53">
      <v>30.45</v>
    </oc>
    <nc r="Q53"/>
  </rcc>
  <rcc rId="7261" sId="1" numFmtId="4">
    <oc r="M54">
      <v>48.93</v>
    </oc>
    <nc r="M54"/>
  </rcc>
  <rcc rId="7262" sId="1" numFmtId="4">
    <oc r="Q54">
      <v>48.93</v>
    </oc>
    <nc r="Q54"/>
  </rcc>
  <rcc rId="7263" sId="1" numFmtId="4">
    <oc r="M55">
      <v>99.12</v>
    </oc>
    <nc r="M55"/>
  </rcc>
  <rcc rId="7264" sId="1" numFmtId="4">
    <oc r="Q55">
      <v>99.12</v>
    </oc>
    <nc r="Q55"/>
  </rcc>
  <rcc rId="7265" sId="1" numFmtId="4">
    <oc r="M57">
      <v>1.69</v>
    </oc>
    <nc r="M57"/>
  </rcc>
  <rcc rId="7266" sId="1" numFmtId="4">
    <oc r="Q57">
      <v>1.69</v>
    </oc>
    <nc r="Q57"/>
  </rcc>
  <rcc rId="7267" sId="1" numFmtId="4">
    <oc r="M60">
      <v>-4.8</v>
    </oc>
    <nc r="M60"/>
  </rcc>
  <rcc rId="7268" sId="1" numFmtId="4">
    <oc r="Q60">
      <v>-4.8</v>
    </oc>
    <nc r="Q60"/>
  </rcc>
  <rcc rId="7269" sId="1" numFmtId="4">
    <oc r="I63">
      <v>83</v>
    </oc>
    <nc r="I63"/>
  </rcc>
  <rcc rId="7270" sId="1" numFmtId="4">
    <oc r="M63">
      <v>44.24</v>
    </oc>
    <nc r="M63"/>
  </rcc>
  <rcc rId="7271" sId="1" numFmtId="4">
    <oc r="Q63">
      <v>44.24</v>
    </oc>
    <nc r="Q63"/>
  </rcc>
  <rcc rId="7272" sId="1" numFmtId="4">
    <oc r="M64">
      <v>110</v>
    </oc>
    <nc r="M64"/>
  </rcc>
  <rcc rId="7273" sId="1" numFmtId="4">
    <oc r="Q64">
      <v>110</v>
    </oc>
    <nc r="Q64"/>
  </rcc>
  <rcc rId="7274" sId="1" numFmtId="4">
    <oc r="M66">
      <v>-22.4</v>
    </oc>
    <nc r="M66"/>
  </rcc>
  <rcc rId="7275" sId="1" numFmtId="4">
    <oc r="Q66">
      <v>-22.4</v>
    </oc>
    <nc r="Q66"/>
  </rcc>
  <rcc rId="7276" sId="1" numFmtId="4">
    <oc r="M68">
      <v>3.23</v>
    </oc>
    <nc r="M68"/>
  </rcc>
  <rcc rId="7277" sId="1" numFmtId="4">
    <oc r="Q68">
      <v>3.23</v>
    </oc>
    <nc r="Q68"/>
  </rcc>
  <rcc rId="7278" sId="1" numFmtId="4">
    <oc r="M71">
      <v>1.77</v>
    </oc>
    <nc r="M71"/>
  </rcc>
  <rcc rId="7279" sId="1" numFmtId="4">
    <oc r="Q71">
      <v>1.77</v>
    </oc>
    <nc r="Q71"/>
  </rcc>
  <rcc rId="7280" sId="1">
    <oc r="E3" t="inlineStr">
      <is>
        <t xml:space="preserve">  rozpočet před změnou (po Z 1.11.2021)</t>
      </is>
    </oc>
    <nc r="E3" t="inlineStr">
      <is>
        <t xml:space="preserve">  rozpočet před změnou (po Z 6.12.2021)</t>
      </is>
    </nc>
  </rcc>
  <rcc rId="7281" sId="1" numFmtId="4">
    <oc r="W6">
      <v>1.45</v>
    </oc>
    <nc r="W6"/>
  </rcc>
  <rcc rId="7282" sId="1" numFmtId="4">
    <oc r="F7">
      <v>473.27</v>
    </oc>
    <nc r="F7">
      <v>474.34999999999997</v>
    </nc>
  </rcc>
  <rcc rId="7283" sId="1" numFmtId="4">
    <oc r="F8">
      <v>367.31</v>
    </oc>
    <nc r="F8">
      <v>369.38</v>
    </nc>
  </rcc>
  <rcc rId="7284" sId="1" numFmtId="4">
    <oc r="F9">
      <v>1606.54</v>
    </oc>
    <nc r="F9">
      <v>1632.9099999999999</v>
    </nc>
  </rcc>
  <rcc rId="7285" sId="1" numFmtId="4">
    <oc r="F12">
      <v>2098.84</v>
    </oc>
    <nc r="F12">
      <v>2125.0500000000002</v>
    </nc>
  </rcc>
  <rcc rId="7286" sId="1" numFmtId="4">
    <oc r="F15">
      <v>851.66000000000008</v>
    </oc>
    <nc r="F15">
      <v>861.2600000000001</v>
    </nc>
  </rcc>
  <rcc rId="7287" sId="1" numFmtId="4">
    <oc r="F16">
      <v>1374.99</v>
    </oc>
    <nc r="F16">
      <v>1389.47</v>
    </nc>
  </rcc>
  <rcc rId="7288" sId="1" numFmtId="4">
    <oc r="F18">
      <v>1430.42</v>
    </oc>
    <nc r="F18">
      <v>1402.54</v>
    </nc>
  </rcc>
  <rcc rId="7289" sId="1" numFmtId="4">
    <oc r="F24">
      <v>240.25</v>
    </oc>
    <nc r="F24">
      <v>245</v>
    </nc>
  </rcc>
  <rcc rId="7290" sId="1" numFmtId="4">
    <oc r="F29">
      <v>3176.11</v>
    </oc>
    <nc r="F29">
      <v>3705.3500000000004</v>
    </nc>
  </rcc>
  <rcc rId="7291" sId="1" numFmtId="4">
    <oc r="F30">
      <v>1259.3899999999999</v>
    </oc>
    <nc r="F30">
      <v>1265.55</v>
    </nc>
  </rcc>
  <rcc rId="7292" sId="1" numFmtId="4">
    <oc r="F32">
      <v>543.67000000000007</v>
    </oc>
    <nc r="F32">
      <v>605.11000000000013</v>
    </nc>
  </rcc>
  <rcc rId="7293" sId="1" numFmtId="4">
    <oc r="F35">
      <v>715.47</v>
    </oc>
    <nc r="F35">
      <v>724.97</v>
    </nc>
  </rcc>
  <rcc rId="7294" sId="1" numFmtId="4">
    <oc r="F36">
      <v>1092.1399999999999</v>
    </oc>
    <nc r="F36">
      <v>1093.6899999999998</v>
    </nc>
  </rcc>
  <rcc rId="7295" sId="1" numFmtId="4">
    <oc r="F39">
      <v>114.57</v>
    </oc>
    <nc r="F39">
      <v>120.94</v>
    </nc>
  </rcc>
  <rcc rId="7296" sId="1" numFmtId="4">
    <oc r="F40">
      <v>217.41</v>
    </oc>
    <nc r="F40">
      <v>226.07999999999998</v>
    </nc>
  </rcc>
  <rcc rId="7297" sId="1" numFmtId="4">
    <oc r="F41">
      <v>406.05</v>
    </oc>
    <nc r="F41">
      <v>423.74</v>
    </nc>
  </rcc>
  <rcc rId="7298" sId="1" numFmtId="4">
    <oc r="F43">
      <v>2807</v>
    </oc>
    <nc r="F43">
      <v>2797.38</v>
    </nc>
  </rcc>
  <rcc rId="7299" sId="1" numFmtId="4">
    <oc r="F44">
      <v>1797.4</v>
    </oc>
    <nc r="F44">
      <v>2003.5</v>
    </nc>
  </rcc>
  <rcc rId="7300" sId="1" numFmtId="4">
    <oc r="F45">
      <v>2899.1</v>
    </oc>
    <nc r="F45">
      <v>2899.97</v>
    </nc>
  </rcc>
  <rcc rId="7301" sId="1" numFmtId="4">
    <oc r="F47">
      <v>363.26</v>
    </oc>
    <nc r="F47">
      <v>364.65</v>
    </nc>
  </rcc>
  <rcc rId="7302" sId="1" numFmtId="4">
    <oc r="F48">
      <v>397.94</v>
    </oc>
    <nc r="F48">
      <v>403.23</v>
    </nc>
  </rcc>
  <rcc rId="7303" sId="1" numFmtId="4">
    <oc r="F52">
      <v>115.23</v>
    </oc>
    <nc r="F52">
      <v>111.55</v>
    </nc>
  </rcc>
  <rcc rId="7304" sId="1" numFmtId="4">
    <oc r="F53">
      <v>432.54999999999995</v>
    </oc>
    <nc r="F53">
      <v>462.99999999999994</v>
    </nc>
  </rcc>
  <rcc rId="7305" sId="1" numFmtId="4">
    <oc r="F54">
      <v>5792.92</v>
    </oc>
    <nc r="F54">
      <v>5841.85</v>
    </nc>
  </rcc>
  <rcc rId="7306" sId="1" numFmtId="4">
    <oc r="F55">
      <v>1145.1300000000001</v>
    </oc>
    <nc r="F55">
      <v>1244.25</v>
    </nc>
  </rcc>
  <rcc rId="7307" sId="1" numFmtId="4">
    <oc r="F57">
      <v>48.76</v>
    </oc>
    <nc r="F57">
      <v>50.449999999999996</v>
    </nc>
  </rcc>
  <rcc rId="7308" sId="1" numFmtId="4">
    <oc r="F60">
      <v>42.96</v>
    </oc>
    <nc r="F60">
      <v>38.160000000000004</v>
    </nc>
  </rcc>
  <rcc rId="7309" sId="1" numFmtId="4">
    <oc r="F63">
      <v>1128.3499999999999</v>
    </oc>
    <nc r="F63">
      <v>1172.5899999999999</v>
    </nc>
  </rcc>
  <rcc rId="7310" sId="1" numFmtId="4">
    <oc r="F64">
      <v>2058.48</v>
    </oc>
    <nc r="F64">
      <v>2168.48</v>
    </nc>
  </rcc>
  <rcc rId="7311" sId="1" numFmtId="4">
    <oc r="F66">
      <v>2822.7200000000003</v>
    </oc>
    <nc r="F66">
      <v>2800.32</v>
    </nc>
  </rcc>
  <rcc rId="7312" sId="1" numFmtId="4">
    <oc r="F68">
      <v>480.52</v>
    </oc>
    <nc r="F68">
      <v>483.75</v>
    </nc>
  </rcc>
  <rcc rId="7313" sId="1" numFmtId="4">
    <oc r="F71">
      <v>220.81</v>
    </oc>
    <nc r="F71">
      <v>222.58</v>
    </nc>
  </rcc>
  <rcc rId="7314" sId="1" numFmtId="4">
    <oc r="E7">
      <v>6818.19</v>
    </oc>
    <nc r="E7">
      <v>6819.2699999999995</v>
    </nc>
  </rcc>
  <rcc rId="7315" sId="1" numFmtId="4">
    <oc r="E8">
      <v>3464.79</v>
    </oc>
    <nc r="E8">
      <v>3466.86</v>
    </nc>
  </rcc>
  <rcc rId="7316" sId="1" numFmtId="4">
    <oc r="E9">
      <v>6888.5599999999995</v>
    </oc>
    <nc r="E9">
      <v>6915.5199999999995</v>
    </nc>
  </rcc>
  <rcc rId="7317" sId="1" numFmtId="4">
    <oc r="E10">
      <v>4845.4099999999989</v>
    </oc>
    <nc r="E10">
      <v>4860.2099999999991</v>
    </nc>
  </rcc>
  <rcc rId="7318" sId="1" numFmtId="4">
    <oc r="E12">
      <v>10873.54</v>
    </oc>
    <nc r="E12">
      <v>10899.75</v>
    </nc>
  </rcc>
  <rcc rId="7319" sId="1" numFmtId="4">
    <oc r="E13">
      <v>7727.6499999999987</v>
    </oc>
    <nc r="E13">
      <v>7832.8999999999987</v>
    </nc>
  </rcc>
  <rcc rId="7320" sId="1" numFmtId="4">
    <oc r="E14">
      <v>6527.96</v>
    </oc>
    <nc r="E14">
      <v>6993.76</v>
    </nc>
  </rcc>
  <rcc rId="7321" sId="1" numFmtId="4">
    <oc r="E15">
      <v>8593.89</v>
    </oc>
    <nc r="E15">
      <v>8697.93</v>
    </nc>
  </rcc>
  <rcc rId="7322" sId="1" numFmtId="4">
    <oc r="E16">
      <v>10146.039999999997</v>
    </oc>
    <nc r="E16">
      <v>10160.519999999997</v>
    </nc>
  </rcc>
  <rcc rId="7323" sId="1" numFmtId="4">
    <oc r="E17">
      <v>11129.45</v>
    </oc>
    <nc r="E17">
      <v>11262.45</v>
    </nc>
  </rcc>
  <rcc rId="7324" sId="1" numFmtId="4">
    <oc r="E18">
      <v>7262.0800000000008</v>
    </oc>
    <nc r="E18">
      <v>7234.2000000000007</v>
    </nc>
  </rcc>
  <rcc rId="7325" sId="1" numFmtId="4">
    <oc r="E24">
      <v>3937.21</v>
    </oc>
    <nc r="E24">
      <v>3941.96</v>
    </nc>
  </rcc>
  <rcc rId="7326" sId="1" numFmtId="4">
    <oc r="E26">
      <v>2877.4</v>
    </oc>
    <nc r="E26">
      <v>2977.4</v>
    </nc>
  </rcc>
  <rcc rId="7327" sId="1" numFmtId="4">
    <oc r="E29">
      <v>15858.379999999997</v>
    </oc>
    <nc r="E29">
      <v>16642.62</v>
    </nc>
  </rcc>
  <rcc rId="7328" sId="1" numFmtId="4">
    <oc r="E30">
      <v>4134.8999999999996</v>
    </oc>
    <nc r="E30">
      <v>4141.0599999999995</v>
    </nc>
  </rcc>
  <rcc rId="7329" sId="1" numFmtId="4">
    <oc r="E32">
      <v>5025.58</v>
    </oc>
    <nc r="E32">
      <v>5087.0199999999995</v>
    </nc>
  </rcc>
  <rcc rId="7330" sId="1" numFmtId="4">
    <oc r="E35">
      <v>4735.43</v>
    </oc>
    <nc r="E35">
      <v>4787.9500000000007</v>
    </nc>
  </rcc>
  <rcc rId="7331" sId="1" numFmtId="4">
    <oc r="E36">
      <v>7968.65</v>
    </oc>
    <nc r="E36">
      <v>7970.2</v>
    </nc>
  </rcc>
  <rcc rId="7332" sId="1" numFmtId="4">
    <oc r="E39">
      <v>3032.34</v>
    </oc>
    <nc r="E39">
      <v>3038.71</v>
    </nc>
  </rcc>
  <rcc rId="7333" sId="1" numFmtId="4">
    <oc r="E40">
      <v>3293.67</v>
    </oc>
    <nc r="E40">
      <v>3302.34</v>
    </nc>
  </rcc>
  <rcc rId="7334" sId="1" numFmtId="4">
    <oc r="E41">
      <v>4267.09</v>
    </oc>
    <nc r="E41">
      <v>4284.78</v>
    </nc>
  </rcc>
  <rcc rId="7335" sId="1" numFmtId="4">
    <oc r="E42">
      <v>4731.05</v>
    </oc>
    <nc r="E42">
      <v>4856.25</v>
    </nc>
  </rcc>
  <rcc rId="7336" sId="1" numFmtId="4">
    <oc r="E43">
      <v>14018.02</v>
    </oc>
    <nc r="E43">
      <v>14008.4</v>
    </nc>
  </rcc>
  <rcc rId="7337" sId="1" numFmtId="4">
    <oc r="E44">
      <v>8867.5500000000011</v>
    </oc>
    <nc r="E44">
      <v>9073.6500000000015</v>
    </nc>
  </rcc>
  <rcc rId="7338" sId="1" numFmtId="4">
    <oc r="E45">
      <v>18664.929999999997</v>
    </oc>
    <nc r="E45">
      <v>18734.189999999995</v>
    </nc>
  </rcc>
  <rcc rId="7339" sId="1" numFmtId="4">
    <oc r="E47">
      <v>3171.5699999999997</v>
    </oc>
    <nc r="E47">
      <v>3172.9599999999996</v>
    </nc>
  </rcc>
  <rcc rId="7340" sId="1" numFmtId="4">
    <oc r="E48">
      <v>6137.04</v>
    </oc>
    <nc r="E48">
      <v>6142.33</v>
    </nc>
  </rcc>
  <rcc rId="7341" sId="1" numFmtId="4">
    <oc r="E51">
      <v>2589.3799999999997</v>
    </oc>
    <nc r="E51">
      <v>2617.3799999999997</v>
    </nc>
  </rcc>
  <rcc rId="7342" sId="1" numFmtId="4">
    <oc r="E52">
      <v>3394.96</v>
    </oc>
    <nc r="E52">
      <v>3417.1000000000004</v>
    </nc>
  </rcc>
  <rcc rId="7343" sId="1" numFmtId="4">
    <oc r="E53">
      <v>3894.9</v>
    </oc>
    <nc r="E53">
      <v>3925.35</v>
    </nc>
  </rcc>
  <rcc rId="7344" sId="1" numFmtId="4">
    <oc r="E54">
      <v>15063.92</v>
    </oc>
    <nc r="E54">
      <v>15150.85</v>
    </nc>
  </rcc>
  <rcc rId="7345" sId="1" numFmtId="4">
    <oc r="E55">
      <v>7192.579999999999</v>
    </oc>
    <nc r="E55">
      <v>7291.6999999999989</v>
    </nc>
  </rcc>
  <rcc rId="7346" sId="1" numFmtId="4">
    <oc r="E57">
      <v>771.98</v>
    </oc>
    <nc r="E57">
      <v>773.67000000000007</v>
    </nc>
  </rcc>
  <rcc rId="7347" sId="1" numFmtId="4">
    <oc r="E60">
      <v>2760.3999999999996</v>
    </oc>
    <nc r="E60">
      <v>2907.5999999999995</v>
    </nc>
  </rcc>
  <rcc rId="7348" sId="1" numFmtId="4">
    <oc r="E61">
      <v>7371.8399999999992</v>
    </oc>
    <nc r="E61">
      <v>7406.48</v>
    </nc>
  </rcc>
  <rcc rId="7349" sId="1" numFmtId="4">
    <oc r="E63">
      <v>7913.85</v>
    </oc>
    <nc r="E63">
      <v>8207.09</v>
    </nc>
  </rcc>
  <rcc rId="7350" sId="1" numFmtId="4">
    <oc r="E64">
      <v>11390.74</v>
    </oc>
    <nc r="E64">
      <v>11500.74</v>
    </nc>
  </rcc>
  <rcc rId="7351" sId="1" numFmtId="4">
    <oc r="E65">
      <v>5692.329999999999</v>
    </oc>
    <nc r="E65">
      <v>5879.1299999999992</v>
    </nc>
  </rcc>
  <rcc rId="7352" sId="1" numFmtId="4">
    <oc r="E66">
      <v>15212.700000000003</v>
    </oc>
    <nc r="E66">
      <v>15190.300000000003</v>
    </nc>
  </rcc>
  <rcc rId="7353" sId="1" numFmtId="4">
    <oc r="E68">
      <v>4341.0899999999992</v>
    </oc>
    <nc r="E68">
      <v>4344.3199999999988</v>
    </nc>
  </rcc>
  <rcc rId="7354" sId="1" numFmtId="4">
    <oc r="E71">
      <v>1937.8700000000001</v>
    </oc>
    <nc r="E71">
      <v>1939.64</v>
    </nc>
  </rcc>
  <rcc rId="7355" sId="1" numFmtId="4">
    <oc r="H7">
      <v>379.03999999999996</v>
    </oc>
    <nc r="H7">
      <v>380.11999999999995</v>
    </nc>
  </rcc>
  <rcc rId="7356" sId="1" numFmtId="4">
    <oc r="H8">
      <v>293.86</v>
    </oc>
    <nc r="H8">
      <v>295.93</v>
    </nc>
  </rcc>
  <rcc rId="7357" sId="1" numFmtId="4">
    <oc r="H9">
      <v>1285.19</v>
    </oc>
    <nc r="H9">
      <v>1311.56</v>
    </nc>
  </rcc>
  <rcc rId="7358" sId="1" numFmtId="4">
    <oc r="H10">
      <v>521.69000000000005</v>
    </oc>
    <nc r="H10">
      <v>536.49</v>
    </nc>
  </rcc>
  <rcc rId="7359" sId="1" numFmtId="4">
    <oc r="H12">
      <v>1767.0600000000002</v>
    </oc>
    <nc r="H12">
      <v>1793.2700000000002</v>
    </nc>
  </rcc>
  <rcc rId="7360" sId="1" numFmtId="4">
    <oc r="H15">
      <v>681.36</v>
    </oc>
    <nc r="H15">
      <v>690.96</v>
    </nc>
  </rcc>
  <rcc rId="7361" sId="1" numFmtId="4">
    <oc r="H16">
      <v>1100.0400000000002</v>
    </oc>
    <nc r="H16">
      <v>1114.5200000000002</v>
    </nc>
  </rcc>
  <rcc rId="7362" sId="1" numFmtId="4">
    <oc r="H18">
      <v>1144.31</v>
    </oc>
    <nc r="H18">
      <v>1116.4299999999998</v>
    </nc>
  </rcc>
  <rcc rId="7363" sId="1" numFmtId="4">
    <oc r="H24">
      <v>192.17</v>
    </oc>
    <nc r="H24">
      <v>196.92</v>
    </nc>
  </rcc>
  <rcc rId="7364" sId="1" numFmtId="4">
    <oc r="H29">
      <v>2638.1699999999996</v>
    </oc>
    <nc r="H29">
      <v>3422.41</v>
    </nc>
  </rcc>
  <rcc rId="7365" sId="1" numFmtId="4">
    <oc r="H30">
      <v>1080.08</v>
    </oc>
    <nc r="H30">
      <v>1086.24</v>
    </nc>
  </rcc>
  <rcc rId="7366" sId="1" numFmtId="4">
    <oc r="H32">
      <v>447.12</v>
    </oc>
    <nc r="H32">
      <v>508.56</v>
    </nc>
  </rcc>
  <rcc rId="7367" sId="1" numFmtId="4">
    <oc r="H35">
      <v>581.02</v>
    </oc>
    <nc r="H35">
      <v>590.52</v>
    </nc>
  </rcc>
  <rcc rId="7368" sId="1" numFmtId="4">
    <oc r="H36">
      <v>873.69</v>
    </oc>
    <nc r="H36">
      <v>875.24</v>
    </nc>
  </rcc>
  <rcc rId="7369" sId="1" numFmtId="4">
    <oc r="H39">
      <v>91.7</v>
    </oc>
    <nc r="H39">
      <v>98.070000000000007</v>
    </nc>
  </rcc>
  <rcc rId="7370" sId="1" numFmtId="4">
    <oc r="H40">
      <v>173.9</v>
    </oc>
    <nc r="H40">
      <v>182.57</v>
    </nc>
  </rcc>
  <rcc rId="7371" sId="1" numFmtId="4">
    <oc r="H41">
      <v>324.8</v>
    </oc>
    <nc r="H41">
      <v>342.49</v>
    </nc>
  </rcc>
  <rcc rId="7372" sId="1" numFmtId="4">
    <oc r="H43">
      <v>2334.56</v>
    </oc>
    <nc r="H43">
      <v>2324.94</v>
    </nc>
  </rcc>
  <rcc rId="7373" sId="1" numFmtId="4">
    <oc r="H44">
      <v>1448.94</v>
    </oc>
    <nc r="H44">
      <v>1655.04</v>
    </nc>
  </rcc>
  <rcc rId="7374" sId="1" numFmtId="4">
    <oc r="H45">
      <v>2341.4499999999998</v>
    </oc>
    <nc r="H45">
      <v>2342.3199999999997</v>
    </nc>
  </rcc>
  <rcc rId="7375" sId="1" numFmtId="4">
    <oc r="H47">
      <v>290.58999999999997</v>
    </oc>
    <nc r="H47">
      <v>291.97999999999996</v>
    </nc>
  </rcc>
  <rcc rId="7376" sId="1" numFmtId="4">
    <oc r="H48">
      <v>318.34999999999997</v>
    </oc>
    <nc r="H48">
      <v>323.64</v>
    </nc>
  </rcc>
  <rcc rId="7377" sId="1" numFmtId="4">
    <oc r="H52">
      <v>92.23</v>
    </oc>
    <nc r="H52">
      <v>88.55</v>
    </nc>
  </rcc>
  <rcc rId="7378" sId="1" numFmtId="4">
    <oc r="H53">
      <v>346.02</v>
    </oc>
    <nc r="H53">
      <v>376.46999999999997</v>
    </nc>
  </rcc>
  <rcc rId="7379" sId="1" numFmtId="4">
    <oc r="H54">
      <v>4746.01</v>
    </oc>
    <nc r="H54">
      <v>4794.9400000000005</v>
    </nc>
  </rcc>
  <rcc rId="7380" sId="1" numFmtId="4">
    <oc r="H55">
      <v>918.64</v>
    </oc>
    <nc r="H55">
      <v>1017.76</v>
    </nc>
  </rcc>
  <rcc rId="7381" sId="1" numFmtId="4">
    <oc r="H57">
      <v>39.03</v>
    </oc>
    <nc r="H57">
      <v>40.72</v>
    </nc>
  </rcc>
  <rcc rId="7382" sId="1" numFmtId="4">
    <oc r="H60">
      <v>38.36</v>
    </oc>
    <nc r="H60">
      <v>33.56</v>
    </nc>
  </rcc>
  <rcc rId="7383" sId="1" numFmtId="4">
    <oc r="H63">
      <v>913.86</v>
    </oc>
    <nc r="H63">
      <v>958.1</v>
    </nc>
  </rcc>
  <rcc rId="7384" sId="1" numFmtId="4">
    <oc r="H64">
      <v>1646.81</v>
    </oc>
    <nc r="H64">
      <v>1756.81</v>
    </nc>
  </rcc>
  <rcc rId="7385" sId="1" numFmtId="4">
    <oc r="H66">
      <v>2284.2600000000002</v>
    </oc>
    <nc r="H66">
      <v>2261.86</v>
    </nc>
  </rcc>
  <rcc rId="7386" sId="1" numFmtId="4">
    <oc r="H68">
      <v>384.39</v>
    </oc>
    <nc r="H68">
      <v>387.62</v>
    </nc>
  </rcc>
  <rcc rId="7387" sId="1" numFmtId="4">
    <oc r="H71">
      <v>177.04999999999998</v>
    </oc>
    <nc r="H71">
      <v>178.82</v>
    </nc>
  </rcc>
  <rcv guid="{ECA95C7A-EFD8-4EC4-85A2-34F63C8C25EF}" action="delete"/>
  <rdn rId="0" localSheetId="1" customView="1" name="Z_ECA95C7A_EFD8_4EC4_85A2_34F63C8C25EF_.wvu.PrintArea" hidden="1" oldHidden="1">
    <formula>'ukazatele PO 2021'!$E$6:$AC$79</formula>
    <oldFormula>'ukazatele PO 2021'!$E$6:$AC$79</oldFormula>
  </rdn>
  <rdn rId="0" localSheetId="1" customView="1" name="Z_ECA95C7A_EFD8_4EC4_85A2_34F63C8C25EF_.wvu.PrintTitles" hidden="1" oldHidden="1">
    <formula>'ukazatele PO 2021'!$A:$D,'ukazatele PO 2021'!$1:$5</formula>
    <oldFormula>'ukazatele PO 2021'!$A:$D,'ukazatele PO 2021'!$1:$5</oldFormula>
  </rdn>
  <rdn rId="0" localSheetId="1" customView="1" name="Z_ECA95C7A_EFD8_4EC4_85A2_34F63C8C25EF_.wvu.Cols" hidden="1" oldHidden="1">
    <formula>'ukazatele PO 2021'!$C:$C,'ukazatele PO 2021'!$K:$L,'ukazatele PO 2021'!$P:$P</formula>
    <oldFormula>'ukazatele PO 2021'!$C:$C,'ukazatele PO 2021'!$K:$L,'ukazatele PO 2021'!$P:$P</oldFormula>
  </rdn>
  <rdn rId="0" localSheetId="1" customView="1" name="Z_ECA95C7A_EFD8_4EC4_85A2_34F63C8C25EF_.wvu.FilterData" hidden="1" oldHidden="1">
    <formula>'ukazatele PO 2021'!$A$5:$AE$77</formula>
    <oldFormula>'ukazatele PO 2021'!$A$5:$AE$77</oldFormula>
  </rdn>
  <rcv guid="{ECA95C7A-EFD8-4EC4-85A2-34F63C8C25EF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72" sId="2">
    <oc r="C6">
      <f>'ukazatele PO 2021'!I79+'ukazatele PO 2021'!J79</f>
    </oc>
    <nc r="C6">
      <f>'ukazatele PO 2021'!I79</f>
    </nc>
  </rcc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73" sId="1" numFmtId="4">
    <nc r="I63">
      <v>18</v>
    </nc>
  </rcc>
  <rfmt sheetId="1" sqref="I63">
    <dxf>
      <fill>
        <patternFill>
          <bgColor rgb="FFFFFF00"/>
        </patternFill>
      </fill>
    </dxf>
  </rfmt>
  <rcmt sheetId="1" cell="I63" guid="{00000000-0000-0000-0000-000000000000}" action="delete" author="Kopřivová Alena"/>
  <rcmt sheetId="1" cell="I63" guid="{2FD53524-F097-48A5-8BA8-4DB8AD608014}" author="Jarkovský Václav Ing." newLength="22"/>
  <rcv guid="{ECA95C7A-EFD8-4EC4-85A2-34F63C8C25EF}" action="delete"/>
  <rdn rId="0" localSheetId="1" customView="1" name="Z_ECA95C7A_EFD8_4EC4_85A2_34F63C8C25EF_.wvu.PrintArea" hidden="1" oldHidden="1">
    <formula>'ukazatele PO 2021'!$E$6:$AC$79</formula>
    <oldFormula>'ukazatele PO 2021'!$E$6:$AC$79</oldFormula>
  </rdn>
  <rdn rId="0" localSheetId="1" customView="1" name="Z_ECA95C7A_EFD8_4EC4_85A2_34F63C8C25EF_.wvu.PrintTitles" hidden="1" oldHidden="1">
    <formula>'ukazatele PO 2021'!$A:$D,'ukazatele PO 2021'!$1:$5</formula>
    <oldFormula>'ukazatele PO 2021'!$A:$D,'ukazatele PO 2021'!$1:$5</oldFormula>
  </rdn>
  <rdn rId="0" localSheetId="1" customView="1" name="Z_ECA95C7A_EFD8_4EC4_85A2_34F63C8C25EF_.wvu.Cols" hidden="1" oldHidden="1">
    <formula>'ukazatele PO 2021'!$C:$C,'ukazatele PO 2021'!$K:$L,'ukazatele PO 2021'!$P:$P</formula>
    <oldFormula>'ukazatele PO 2021'!$C:$C,'ukazatele PO 2021'!$K:$L,'ukazatele PO 2021'!$P:$P</oldFormula>
  </rdn>
  <rdn rId="0" localSheetId="1" customView="1" name="Z_ECA95C7A_EFD8_4EC4_85A2_34F63C8C25EF_.wvu.FilterData" hidden="1" oldHidden="1">
    <formula>'ukazatele PO 2021'!$A$5:$AE$77</formula>
    <oldFormula>'ukazatele PO 2021'!$A$5:$AE$77</oldFormula>
  </rdn>
  <rcv guid="{ECA95C7A-EFD8-4EC4-85A2-34F63C8C25EF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78" sId="1" odxf="1" dxf="1" numFmtId="4">
    <oc r="I63">
      <v>18</v>
    </oc>
    <nc r="I63"/>
    <odxf>
      <numFmt numFmtId="4" formatCode="#,##0.00"/>
      <fill>
        <patternFill patternType="solid">
          <bgColor rgb="FFFFFF00"/>
        </patternFill>
      </fill>
      <border outline="0">
        <right style="thin">
          <color indexed="64"/>
        </right>
      </border>
    </odxf>
    <ndxf>
      <numFmt numFmtId="166" formatCode="#,##0.000"/>
      <fill>
        <patternFill patternType="none">
          <bgColor indexed="65"/>
        </patternFill>
      </fill>
      <border outline="0">
        <right/>
      </border>
    </ndxf>
  </rcc>
  <rcmt sheetId="1" cell="I63" guid="{00000000-0000-0000-0000-000000000000}" action="delete" author="Jarkovský Václav Ing."/>
  <rcv guid="{ECA95C7A-EFD8-4EC4-85A2-34F63C8C25EF}" action="delete"/>
  <rdn rId="0" localSheetId="1" customView="1" name="Z_ECA95C7A_EFD8_4EC4_85A2_34F63C8C25EF_.wvu.PrintArea" hidden="1" oldHidden="1">
    <formula>'ukazatele PO 2021'!$E$6:$AC$79</formula>
    <oldFormula>'ukazatele PO 2021'!$E$6:$AC$79</oldFormula>
  </rdn>
  <rdn rId="0" localSheetId="1" customView="1" name="Z_ECA95C7A_EFD8_4EC4_85A2_34F63C8C25EF_.wvu.PrintTitles" hidden="1" oldHidden="1">
    <formula>'ukazatele PO 2021'!$A:$D,'ukazatele PO 2021'!$1:$5</formula>
    <oldFormula>'ukazatele PO 2021'!$A:$D,'ukazatele PO 2021'!$1:$5</oldFormula>
  </rdn>
  <rdn rId="0" localSheetId="1" customView="1" name="Z_ECA95C7A_EFD8_4EC4_85A2_34F63C8C25EF_.wvu.Cols" hidden="1" oldHidden="1">
    <formula>'ukazatele PO 2021'!$C:$C,'ukazatele PO 2021'!$K:$L,'ukazatele PO 2021'!$P:$P</formula>
    <oldFormula>'ukazatele PO 2021'!$C:$C,'ukazatele PO 2021'!$K:$L,'ukazatele PO 2021'!$P:$P</oldFormula>
  </rdn>
  <rdn rId="0" localSheetId="1" customView="1" name="Z_ECA95C7A_EFD8_4EC4_85A2_34F63C8C25EF_.wvu.FilterData" hidden="1" oldHidden="1">
    <formula>'ukazatele PO 2021'!$A$5:$AE$77</formula>
    <oldFormula>'ukazatele PO 2021'!$A$5:$AE$77</oldFormula>
  </rdn>
  <rcv guid="{ECA95C7A-EFD8-4EC4-85A2-34F63C8C25EF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83" sId="1">
    <oc r="J4" t="inlineStr">
      <is>
        <t>návratná fin. výpomoc PO</t>
      </is>
    </oc>
    <nc r="J4" t="inlineStr">
      <is>
        <t>návratná fin. výpomoc PO NIV</t>
      </is>
    </nc>
  </rcc>
  <rrc rId="7584" sId="1" ref="AD1:AD1048576" action="insertCol">
    <undo index="65535" exp="area" ref3D="1" dr="$A$1:$XFD$5" dn="Názvy_tisku" sId="1"/>
    <undo index="65535" exp="area" ref3D="1" dr="$A$1:$XFD$5" dn="Z_15764750_8AF9_45DF_9450_B30F8151D6AB_.wvu.PrintTitles" sId="1"/>
    <undo index="65535" exp="area" ref3D="1" dr="$A$1:$XFD$5" dn="Z_F9CC7C0A_8455_4B23_89B8_6EAC226AC099_.wvu.PrintTitles" sId="1"/>
    <undo index="65535" exp="area" ref3D="1" dr="$A$1:$XFD$5" dn="Z_BD5456A6_45E9_42B7_B375_15E458E94A45_.wvu.PrintTitles" sId="1"/>
    <undo index="65535" exp="area" ref3D="1" dr="$A$1:$XFD$5" dn="Z_BD206193_A9CB_4FB5_800C_FE0571FD5AED_.wvu.PrintTitles" sId="1"/>
    <undo index="65535" exp="area" ref3D="1" dr="$A$1:$XFD$5" dn="Z_E469200E_E45B_48BF_9EDA_B3574152690B_.wvu.PrintTitles" sId="1"/>
    <undo index="65535" exp="area" ref3D="1" dr="$A$1:$XFD$5" dn="Z_F34D93BB_303C_41D4_86BF_175561CF63A4_.wvu.PrintTitles" sId="1"/>
    <undo index="65535" exp="area" ref3D="1" dr="$A$1:$XFD$5" dn="Z_BD2ABD2E_5B85_4A66_8C4D_5AC8420C2B3B_.wvu.PrintTitles" sId="1"/>
    <undo index="65535" exp="area" ref3D="1" dr="$A$1:$XFD$5" dn="Z_C5553868_B1BC_42AA_B251_130824B1493F_.wvu.PrintTitles" sId="1"/>
    <undo index="65535" exp="area" ref3D="1" dr="$A$1:$XFD$5" dn="Z_ECA95C7A_EFD8_4EC4_85A2_34F63C8C25EF_.wvu.PrintTitles" sId="1"/>
    <undo index="65535" exp="area" ref3D="1" dr="$A$1:$XFD$5" dn="Z_985903A9_9AC0_4EEF_B3E6_551C22113BEE_.wvu.PrintTitles" sId="1"/>
    <undo index="65535" exp="area" ref3D="1" dr="$A$1:$XFD$5" dn="Z_70784625_D6AA_4827_8FB2_93D97FE1DFCE_.wvu.PrintTitles" sId="1"/>
    <undo index="65535" exp="area" ref3D="1" dr="$A$1:$XFD$5" dn="Z_B56BB743_ACD1_4F1C_A4EC_86D4E390A4F0_.wvu.PrintTitles" sId="1"/>
    <undo index="65535" exp="area" ref3D="1" dr="$A$1:$XFD$5" dn="Z_7CC1FA3A_895C_48F2_A941_ABE1E0AA99FD_.wvu.PrintTitles" sId="1"/>
    <undo index="65535" exp="area" ref3D="1" dr="$A$1:$XFD$5" dn="Z_B5644001_46E8_4A6D_8484_E9B7B1F663C6_.wvu.PrintTitles" sId="1"/>
    <undo index="65535" exp="area" ref3D="1" dr="$A$1:$XFD$5" dn="Z_1DB03DC3_DD52_49CD_8072_4B719410EDF4_.wvu.PrintTitles" sId="1"/>
  </rrc>
  <rfmt sheetId="1" sqref="AD4" start="0" length="0">
    <dxf>
      <border outline="0">
        <left style="thin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1" sqref="AD6" start="0" length="0">
    <dxf>
      <border outline="0"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</rfmt>
  <rfmt sheetId="1" sqref="AD7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8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9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10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11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12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13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14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15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16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17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18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19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20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21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22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23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24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25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26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27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</border>
    </dxf>
  </rfmt>
  <rfmt sheetId="1" sqref="AD28" start="0" length="0">
    <dxf>
      <border outline="0"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</rfmt>
  <rfmt sheetId="1" sqref="AD29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30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31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32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33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34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35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36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37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38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</rfmt>
  <rfmt sheetId="1" sqref="AD39" start="0" length="0">
    <dxf>
      <border outline="0">
        <left style="thin">
          <color indexed="64"/>
        </left>
        <right style="medium">
          <color indexed="64"/>
        </right>
        <bottom style="thin">
          <color indexed="64"/>
        </bottom>
      </border>
    </dxf>
  </rfmt>
  <rfmt sheetId="1" sqref="AD40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41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42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43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44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45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46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47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48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49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</border>
    </dxf>
  </rfmt>
  <rfmt sheetId="1" sqref="AD50" start="0" length="0">
    <dxf>
      <border outline="0"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</rfmt>
  <rfmt sheetId="1" sqref="AD51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52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53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54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55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56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57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58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59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</rfmt>
  <rfmt sheetId="1" sqref="AD60" start="0" length="0">
    <dxf>
      <border outline="0">
        <left style="thin">
          <color indexed="64"/>
        </left>
        <right style="medium">
          <color indexed="64"/>
        </right>
        <bottom style="thin">
          <color indexed="64"/>
        </bottom>
      </border>
    </dxf>
  </rfmt>
  <rfmt sheetId="1" sqref="AD61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62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63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64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65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66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67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68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69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70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71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72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73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74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75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76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D77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</rfmt>
  <rcc rId="7585" sId="1">
    <nc r="AD79">
      <f>SUM(AD6:AD77)</f>
    </nc>
  </rcc>
  <rcc rId="7586" sId="1">
    <nc r="AD4" t="inlineStr">
      <is>
        <t>NFV NIV</t>
      </is>
    </nc>
  </rcc>
  <rcc rId="7587" sId="1">
    <nc r="AD6">
      <f>J6</f>
    </nc>
  </rcc>
  <rcc rId="7588" sId="1">
    <nc r="AD7">
      <f>J7</f>
    </nc>
  </rcc>
  <rcc rId="7589" sId="1">
    <nc r="AD8">
      <f>J8</f>
    </nc>
  </rcc>
  <rcc rId="7590" sId="1">
    <nc r="AD9">
      <f>J9</f>
    </nc>
  </rcc>
  <rcc rId="7591" sId="1">
    <nc r="AD10">
      <f>J10</f>
    </nc>
  </rcc>
  <rcc rId="7592" sId="1">
    <nc r="AD11">
      <f>J11</f>
    </nc>
  </rcc>
  <rcc rId="7593" sId="1">
    <nc r="AD12">
      <f>J12</f>
    </nc>
  </rcc>
  <rcc rId="7594" sId="1">
    <nc r="AD13">
      <f>J13</f>
    </nc>
  </rcc>
  <rcc rId="7595" sId="1">
    <nc r="AD14">
      <f>J14</f>
    </nc>
  </rcc>
  <rcc rId="7596" sId="1">
    <nc r="AD15">
      <f>J15</f>
    </nc>
  </rcc>
  <rcc rId="7597" sId="1">
    <nc r="AD16">
      <f>J16</f>
    </nc>
  </rcc>
  <rcc rId="7598" sId="1">
    <nc r="AD17">
      <f>J17</f>
    </nc>
  </rcc>
  <rcc rId="7599" sId="1">
    <nc r="AD18">
      <f>J18</f>
    </nc>
  </rcc>
  <rcc rId="7600" sId="1">
    <nc r="AD19">
      <f>J19</f>
    </nc>
  </rcc>
  <rcc rId="7601" sId="1">
    <nc r="AD20">
      <f>J20</f>
    </nc>
  </rcc>
  <rcc rId="7602" sId="1">
    <nc r="AD21">
      <f>J21</f>
    </nc>
  </rcc>
  <rcc rId="7603" sId="1">
    <nc r="AD22">
      <f>J22</f>
    </nc>
  </rcc>
  <rcc rId="7604" sId="1">
    <nc r="AD23">
      <f>J23</f>
    </nc>
  </rcc>
  <rcc rId="7605" sId="1">
    <nc r="AD24">
      <f>J24</f>
    </nc>
  </rcc>
  <rcc rId="7606" sId="1">
    <nc r="AD25">
      <f>J25</f>
    </nc>
  </rcc>
  <rcc rId="7607" sId="1">
    <nc r="AD26">
      <f>J26</f>
    </nc>
  </rcc>
  <rcc rId="7608" sId="1">
    <nc r="AD27">
      <f>J27</f>
    </nc>
  </rcc>
  <rcc rId="7609" sId="1">
    <nc r="AD28">
      <f>J28</f>
    </nc>
  </rcc>
  <rcc rId="7610" sId="1">
    <nc r="AD29">
      <f>J29</f>
    </nc>
  </rcc>
  <rcc rId="7611" sId="1">
    <nc r="AD30">
      <f>J30</f>
    </nc>
  </rcc>
  <rcc rId="7612" sId="1">
    <nc r="AD31">
      <f>J31</f>
    </nc>
  </rcc>
  <rcc rId="7613" sId="1">
    <nc r="AD32">
      <f>J32</f>
    </nc>
  </rcc>
  <rcc rId="7614" sId="1">
    <nc r="AD33">
      <f>J33</f>
    </nc>
  </rcc>
  <rcc rId="7615" sId="1">
    <nc r="AD34">
      <f>J34</f>
    </nc>
  </rcc>
  <rcc rId="7616" sId="1">
    <nc r="AD35">
      <f>J35</f>
    </nc>
  </rcc>
  <rcc rId="7617" sId="1">
    <nc r="AD36">
      <f>J36</f>
    </nc>
  </rcc>
  <rcc rId="7618" sId="1">
    <nc r="AD37">
      <f>J37</f>
    </nc>
  </rcc>
  <rcc rId="7619" sId="1">
    <nc r="AD38">
      <f>J38</f>
    </nc>
  </rcc>
  <rcc rId="7620" sId="1">
    <nc r="AD39">
      <f>J39</f>
    </nc>
  </rcc>
  <rcc rId="7621" sId="1">
    <nc r="AD40">
      <f>J40</f>
    </nc>
  </rcc>
  <rcc rId="7622" sId="1">
    <nc r="AD41">
      <f>J41</f>
    </nc>
  </rcc>
  <rcc rId="7623" sId="1">
    <nc r="AD42">
      <f>J42</f>
    </nc>
  </rcc>
  <rcc rId="7624" sId="1">
    <nc r="AD43">
      <f>J43</f>
    </nc>
  </rcc>
  <rcc rId="7625" sId="1">
    <nc r="AD44">
      <f>J44</f>
    </nc>
  </rcc>
  <rcc rId="7626" sId="1">
    <nc r="AD45">
      <f>J45</f>
    </nc>
  </rcc>
  <rcc rId="7627" sId="1">
    <nc r="AD46">
      <f>J46</f>
    </nc>
  </rcc>
  <rcc rId="7628" sId="1">
    <nc r="AD47">
      <f>J47</f>
    </nc>
  </rcc>
  <rcc rId="7629" sId="1">
    <nc r="AD48">
      <f>J48</f>
    </nc>
  </rcc>
  <rcc rId="7630" sId="1">
    <nc r="AD49">
      <f>J49</f>
    </nc>
  </rcc>
  <rcc rId="7631" sId="1">
    <nc r="AD50">
      <f>J50</f>
    </nc>
  </rcc>
  <rcc rId="7632" sId="1">
    <nc r="AD51">
      <f>J51</f>
    </nc>
  </rcc>
  <rcc rId="7633" sId="1">
    <nc r="AD52">
      <f>J52</f>
    </nc>
  </rcc>
  <rcc rId="7634" sId="1">
    <nc r="AD53">
      <f>J53</f>
    </nc>
  </rcc>
  <rcc rId="7635" sId="1">
    <nc r="AD54">
      <f>J54</f>
    </nc>
  </rcc>
  <rcc rId="7636" sId="1">
    <nc r="AD55">
      <f>J55</f>
    </nc>
  </rcc>
  <rcc rId="7637" sId="1">
    <nc r="AD56">
      <f>J56</f>
    </nc>
  </rcc>
  <rcc rId="7638" sId="1">
    <nc r="AD57">
      <f>J57</f>
    </nc>
  </rcc>
  <rcc rId="7639" sId="1">
    <nc r="AD58">
      <f>J58</f>
    </nc>
  </rcc>
  <rcc rId="7640" sId="1">
    <nc r="AD59">
      <f>J59</f>
    </nc>
  </rcc>
  <rcc rId="7641" sId="1">
    <nc r="AD60">
      <f>J60</f>
    </nc>
  </rcc>
  <rcc rId="7642" sId="1">
    <nc r="AD61">
      <f>J61</f>
    </nc>
  </rcc>
  <rcc rId="7643" sId="1">
    <nc r="AD62">
      <f>J62</f>
    </nc>
  </rcc>
  <rcc rId="7644" sId="1">
    <nc r="AD63">
      <f>J63</f>
    </nc>
  </rcc>
  <rcc rId="7645" sId="1">
    <nc r="AD64">
      <f>J64</f>
    </nc>
  </rcc>
  <rcc rId="7646" sId="1">
    <nc r="AD65">
      <f>J65</f>
    </nc>
  </rcc>
  <rcc rId="7647" sId="1">
    <nc r="AD66">
      <f>J66</f>
    </nc>
  </rcc>
  <rcc rId="7648" sId="1">
    <nc r="AD67">
      <f>J67</f>
    </nc>
  </rcc>
  <rcc rId="7649" sId="1">
    <nc r="AD68">
      <f>J68</f>
    </nc>
  </rcc>
  <rcc rId="7650" sId="1">
    <nc r="AD69">
      <f>J69</f>
    </nc>
  </rcc>
  <rcc rId="7651" sId="1">
    <nc r="AD70">
      <f>J70</f>
    </nc>
  </rcc>
  <rcc rId="7652" sId="1">
    <nc r="AD71">
      <f>J71</f>
    </nc>
  </rcc>
  <rcc rId="7653" sId="1">
    <nc r="AD72">
      <f>J72</f>
    </nc>
  </rcc>
  <rcc rId="7654" sId="1">
    <nc r="AD73">
      <f>J73</f>
    </nc>
  </rcc>
  <rcc rId="7655" sId="1">
    <nc r="AD74">
      <f>J74</f>
    </nc>
  </rcc>
  <rcc rId="7656" sId="1">
    <nc r="AD75">
      <f>J75</f>
    </nc>
  </rcc>
  <rcc rId="7657" sId="1">
    <nc r="AD76">
      <f>J76</f>
    </nc>
  </rcc>
  <rcc rId="7658" sId="1">
    <nc r="AD77">
      <f>J77</f>
    </nc>
  </rcc>
  <rcc rId="7659" sId="1">
    <oc r="AF6">
      <f>IF(ABS(AA6)+ABS(AB6)+ABS(AC6)+ABS(W6)+ABS(Y6)&gt;0,"A","")</f>
    </oc>
    <nc r="AF6">
      <f>IF(ABS(AA6)+ABS(AB6)+ABS(AC6)+ABS(AD6)+ABS(W6)+ABS(Y6)&gt;0,"A","")</f>
    </nc>
  </rcc>
  <rcc rId="7660" sId="1">
    <oc r="AF7">
      <f>IF(ABS(AA7)+ABS(AB7)+ABS(AC7)+ABS(W7)+ABS(Y7)&gt;0,"A","")</f>
    </oc>
    <nc r="AF7">
      <f>IF(ABS(AA7)+ABS(AB7)+ABS(AC7)+ABS(AD7)+ABS(W7)+ABS(Y7)&gt;0,"A","")</f>
    </nc>
  </rcc>
  <rcc rId="7661" sId="1">
    <oc r="AF8">
      <f>IF(ABS(AA8)+ABS(AB8)+ABS(AC8)+ABS(W8)+ABS(Y8)&gt;0,"A","")</f>
    </oc>
    <nc r="AF8">
      <f>IF(ABS(AA8)+ABS(AB8)+ABS(AC8)+ABS(AD8)+ABS(W8)+ABS(Y8)&gt;0,"A","")</f>
    </nc>
  </rcc>
  <rcc rId="7662" sId="1">
    <oc r="AF9">
      <f>IF(ABS(AA9)+ABS(AB9)+ABS(AC9)+ABS(W9)+ABS(Y9)&gt;0,"A","")</f>
    </oc>
    <nc r="AF9">
      <f>IF(ABS(AA9)+ABS(AB9)+ABS(AC9)+ABS(AD9)+ABS(W9)+ABS(Y9)&gt;0,"A","")</f>
    </nc>
  </rcc>
  <rcc rId="7663" sId="1">
    <oc r="AF10">
      <f>IF(ABS(AA10)+ABS(AB10)+ABS(AC10)+ABS(W10)+ABS(Y10)&gt;0,"A","")</f>
    </oc>
    <nc r="AF10">
      <f>IF(ABS(AA10)+ABS(AB10)+ABS(AC10)+ABS(AD10)+ABS(W10)+ABS(Y10)&gt;0,"A","")</f>
    </nc>
  </rcc>
  <rcc rId="7664" sId="1">
    <oc r="AF11">
      <f>IF(ABS(AA11)+ABS(AB11)+ABS(AC11)+ABS(W11)+ABS(Y11)&gt;0,"A","")</f>
    </oc>
    <nc r="AF11">
      <f>IF(ABS(AA11)+ABS(AB11)+ABS(AC11)+ABS(AD11)+ABS(W11)+ABS(Y11)&gt;0,"A","")</f>
    </nc>
  </rcc>
  <rcc rId="7665" sId="1">
    <oc r="AF12">
      <f>IF(ABS(AA12)+ABS(AB12)+ABS(AC12)+ABS(W12)+ABS(Y12)&gt;0,"A","")</f>
    </oc>
    <nc r="AF12">
      <f>IF(ABS(AA12)+ABS(AB12)+ABS(AC12)+ABS(AD12)+ABS(W12)+ABS(Y12)&gt;0,"A","")</f>
    </nc>
  </rcc>
  <rcc rId="7666" sId="1">
    <oc r="AF13">
      <f>IF(ABS(AA13)+ABS(AB13)+ABS(AC13)+ABS(W13)+ABS(Y13)&gt;0,"A","")</f>
    </oc>
    <nc r="AF13">
      <f>IF(ABS(AA13)+ABS(AB13)+ABS(AC13)+ABS(AD13)+ABS(W13)+ABS(Y13)&gt;0,"A","")</f>
    </nc>
  </rcc>
  <rcc rId="7667" sId="1">
    <oc r="AF14">
      <f>IF(ABS(AA14)+ABS(AB14)+ABS(AC14)+ABS(W14)+ABS(Y14)&gt;0,"A","")</f>
    </oc>
    <nc r="AF14">
      <f>IF(ABS(AA14)+ABS(AB14)+ABS(AC14)+ABS(AD14)+ABS(W14)+ABS(Y14)&gt;0,"A","")</f>
    </nc>
  </rcc>
  <rcc rId="7668" sId="1">
    <oc r="AF15">
      <f>IF(ABS(AA15)+ABS(AB15)+ABS(AC15)+ABS(W15)+ABS(Y15)&gt;0,"A","")</f>
    </oc>
    <nc r="AF15">
      <f>IF(ABS(AA15)+ABS(AB15)+ABS(AC15)+ABS(AD15)+ABS(W15)+ABS(Y15)&gt;0,"A","")</f>
    </nc>
  </rcc>
  <rcc rId="7669" sId="1">
    <oc r="AF16">
      <f>IF(ABS(AA16)+ABS(AB16)+ABS(AC16)+ABS(W16)+ABS(Y16)&gt;0,"A","")</f>
    </oc>
    <nc r="AF16">
      <f>IF(ABS(AA16)+ABS(AB16)+ABS(AC16)+ABS(AD16)+ABS(W16)+ABS(Y16)&gt;0,"A","")</f>
    </nc>
  </rcc>
  <rcc rId="7670" sId="1">
    <oc r="AF17">
      <f>IF(ABS(AA17)+ABS(AB17)+ABS(AC17)+ABS(W17)+ABS(Y17)&gt;0,"A","")</f>
    </oc>
    <nc r="AF17">
      <f>IF(ABS(AA17)+ABS(AB17)+ABS(AC17)+ABS(AD17)+ABS(W17)+ABS(Y17)&gt;0,"A","")</f>
    </nc>
  </rcc>
  <rcc rId="7671" sId="1">
    <oc r="AF18">
      <f>IF(ABS(AA18)+ABS(AB18)+ABS(AC18)+ABS(W18)+ABS(Y18)&gt;0,"A","")</f>
    </oc>
    <nc r="AF18">
      <f>IF(ABS(AA18)+ABS(AB18)+ABS(AC18)+ABS(AD18)+ABS(W18)+ABS(Y18)&gt;0,"A","")</f>
    </nc>
  </rcc>
  <rcc rId="7672" sId="1">
    <oc r="AF19">
      <f>IF(ABS(AA19)+ABS(AB19)+ABS(AC19)+ABS(W19)+ABS(Y19)&gt;0,"A","")</f>
    </oc>
    <nc r="AF19">
      <f>IF(ABS(AA19)+ABS(AB19)+ABS(AC19)+ABS(AD19)+ABS(W19)+ABS(Y19)&gt;0,"A","")</f>
    </nc>
  </rcc>
  <rcc rId="7673" sId="1">
    <oc r="AF20">
      <f>IF(ABS(AA20)+ABS(AB20)+ABS(AC20)+ABS(W20)+ABS(Y20)&gt;0,"A","")</f>
    </oc>
    <nc r="AF20">
      <f>IF(ABS(AA20)+ABS(AB20)+ABS(AC20)+ABS(AD20)+ABS(W20)+ABS(Y20)&gt;0,"A","")</f>
    </nc>
  </rcc>
  <rcc rId="7674" sId="1">
    <oc r="AF21">
      <f>IF(ABS(AA21)+ABS(AB21)+ABS(AC21)+ABS(W21)+ABS(Y21)&gt;0,"A","")</f>
    </oc>
    <nc r="AF21">
      <f>IF(ABS(AA21)+ABS(AB21)+ABS(AC21)+ABS(AD21)+ABS(W21)+ABS(Y21)&gt;0,"A","")</f>
    </nc>
  </rcc>
  <rcc rId="7675" sId="1">
    <oc r="AF22">
      <f>IF(ABS(AA22)+ABS(AB22)+ABS(AC22)+ABS(W22)+ABS(Y22)&gt;0,"A","")</f>
    </oc>
    <nc r="AF22">
      <f>IF(ABS(AA22)+ABS(AB22)+ABS(AC22)+ABS(AD22)+ABS(W22)+ABS(Y22)&gt;0,"A","")</f>
    </nc>
  </rcc>
  <rcc rId="7676" sId="1">
    <oc r="AF23">
      <f>IF(ABS(AA23)+ABS(AB23)+ABS(AC23)+ABS(W23)+ABS(Y23)&gt;0,"A","")</f>
    </oc>
    <nc r="AF23">
      <f>IF(ABS(AA23)+ABS(AB23)+ABS(AC23)+ABS(AD23)+ABS(W23)+ABS(Y23)&gt;0,"A","")</f>
    </nc>
  </rcc>
  <rcc rId="7677" sId="1">
    <oc r="AF24">
      <f>IF(ABS(AA24)+ABS(AB24)+ABS(AC24)+ABS(W24)+ABS(Y24)&gt;0,"A","")</f>
    </oc>
    <nc r="AF24">
      <f>IF(ABS(AA24)+ABS(AB24)+ABS(AC24)+ABS(AD24)+ABS(W24)+ABS(Y24)&gt;0,"A","")</f>
    </nc>
  </rcc>
  <rcc rId="7678" sId="1">
    <oc r="AF25">
      <f>IF(ABS(AA25)+ABS(AB25)+ABS(AC25)+ABS(W25)+ABS(Y25)&gt;0,"A","")</f>
    </oc>
    <nc r="AF25">
      <f>IF(ABS(AA25)+ABS(AB25)+ABS(AC25)+ABS(AD25)+ABS(W25)+ABS(Y25)&gt;0,"A","")</f>
    </nc>
  </rcc>
  <rcc rId="7679" sId="1">
    <oc r="AF26">
      <f>IF(ABS(AA26)+ABS(AB26)+ABS(AC26)+ABS(W26)+ABS(Y26)&gt;0,"A","")</f>
    </oc>
    <nc r="AF26">
      <f>IF(ABS(AA26)+ABS(AB26)+ABS(AC26)+ABS(AD26)+ABS(W26)+ABS(Y26)&gt;0,"A","")</f>
    </nc>
  </rcc>
  <rcc rId="7680" sId="1">
    <oc r="AF27">
      <f>IF(ABS(AA27)+ABS(AB27)+ABS(AC27)+ABS(W27)+ABS(Y27)&gt;0,"A","")</f>
    </oc>
    <nc r="AF27">
      <f>IF(ABS(AA27)+ABS(AB27)+ABS(AC27)+ABS(AD27)+ABS(W27)+ABS(Y27)&gt;0,"A","")</f>
    </nc>
  </rcc>
  <rcc rId="7681" sId="1">
    <oc r="AF28">
      <f>IF(ABS(AA28)+ABS(AB28)+ABS(AC28)+ABS(W28)+ABS(Y28)&gt;0,"A","")</f>
    </oc>
    <nc r="AF28">
      <f>IF(ABS(AA28)+ABS(AB28)+ABS(AC28)+ABS(AD28)+ABS(W28)+ABS(Y28)&gt;0,"A","")</f>
    </nc>
  </rcc>
  <rcc rId="7682" sId="1">
    <oc r="AF29">
      <f>IF(ABS(AA29)+ABS(AB29)+ABS(AC29)+ABS(W29)+ABS(Y29)&gt;0,"A","")</f>
    </oc>
    <nc r="AF29">
      <f>IF(ABS(AA29)+ABS(AB29)+ABS(AC29)+ABS(AD29)+ABS(W29)+ABS(Y29)&gt;0,"A","")</f>
    </nc>
  </rcc>
  <rcc rId="7683" sId="1">
    <oc r="AF30">
      <f>IF(ABS(AA30)+ABS(AB30)+ABS(AC30)+ABS(W30)+ABS(Y30)&gt;0,"A","")</f>
    </oc>
    <nc r="AF30">
      <f>IF(ABS(AA30)+ABS(AB30)+ABS(AC30)+ABS(AD30)+ABS(W30)+ABS(Y30)&gt;0,"A","")</f>
    </nc>
  </rcc>
  <rcc rId="7684" sId="1">
    <oc r="AF31">
      <f>IF(ABS(AA31)+ABS(AB31)+ABS(AC31)+ABS(W31)+ABS(Y31)&gt;0,"A","")</f>
    </oc>
    <nc r="AF31">
      <f>IF(ABS(AA31)+ABS(AB31)+ABS(AC31)+ABS(AD31)+ABS(W31)+ABS(Y31)&gt;0,"A","")</f>
    </nc>
  </rcc>
  <rcc rId="7685" sId="1">
    <oc r="AF32">
      <f>IF(ABS(AA32)+ABS(AB32)+ABS(AC32)+ABS(W32)+ABS(Y32)&gt;0,"A","")</f>
    </oc>
    <nc r="AF32">
      <f>IF(ABS(AA32)+ABS(AB32)+ABS(AC32)+ABS(AD32)+ABS(W32)+ABS(Y32)&gt;0,"A","")</f>
    </nc>
  </rcc>
  <rcc rId="7686" sId="1">
    <oc r="AF33">
      <f>IF(ABS(AA33)+ABS(AB33)+ABS(AC33)+ABS(W33)+ABS(Y33)&gt;0,"A","")</f>
    </oc>
    <nc r="AF33">
      <f>IF(ABS(AA33)+ABS(AB33)+ABS(AC33)+ABS(AD33)+ABS(W33)+ABS(Y33)&gt;0,"A","")</f>
    </nc>
  </rcc>
  <rcc rId="7687" sId="1">
    <oc r="AF34">
      <f>IF(ABS(AA34)+ABS(AB34)+ABS(AC34)+ABS(W34)+ABS(Y34)&gt;0,"A","")</f>
    </oc>
    <nc r="AF34">
      <f>IF(ABS(AA34)+ABS(AB34)+ABS(AC34)+ABS(AD34)+ABS(W34)+ABS(Y34)&gt;0,"A","")</f>
    </nc>
  </rcc>
  <rcc rId="7688" sId="1">
    <oc r="AF35">
      <f>IF(ABS(AA35)+ABS(AB35)+ABS(AC35)+ABS(W35)+ABS(Y35)&gt;0,"A","")</f>
    </oc>
    <nc r="AF35">
      <f>IF(ABS(AA35)+ABS(AB35)+ABS(AC35)+ABS(AD35)+ABS(W35)+ABS(Y35)&gt;0,"A","")</f>
    </nc>
  </rcc>
  <rcc rId="7689" sId="1">
    <oc r="AF36">
      <f>IF(ABS(AA36)+ABS(AB36)+ABS(AC36)+ABS(W36)+ABS(Y36)&gt;0,"A","")</f>
    </oc>
    <nc r="AF36">
      <f>IF(ABS(AA36)+ABS(AB36)+ABS(AC36)+ABS(AD36)+ABS(W36)+ABS(Y36)&gt;0,"A","")</f>
    </nc>
  </rcc>
  <rcc rId="7690" sId="1">
    <oc r="AF37">
      <f>IF(ABS(AA37)+ABS(AB37)+ABS(AC37)+ABS(W37)+ABS(Y37)&gt;0,"A","")</f>
    </oc>
    <nc r="AF37">
      <f>IF(ABS(AA37)+ABS(AB37)+ABS(AC37)+ABS(AD37)+ABS(W37)+ABS(Y37)&gt;0,"A","")</f>
    </nc>
  </rcc>
  <rcc rId="7691" sId="1">
    <oc r="AF38">
      <f>IF(ABS(AA38)+ABS(AB38)+ABS(AC38)+ABS(W38)+ABS(Y38)&gt;0,"A","")</f>
    </oc>
    <nc r="AF38">
      <f>IF(ABS(AA38)+ABS(AB38)+ABS(AC38)+ABS(AD38)+ABS(W38)+ABS(Y38)&gt;0,"A","")</f>
    </nc>
  </rcc>
  <rcc rId="7692" sId="1">
    <oc r="AF39">
      <f>IF(ABS(AA39)+ABS(AB39)+ABS(AC39)+ABS(W39)+ABS(Y39)&gt;0,"A","")</f>
    </oc>
    <nc r="AF39">
      <f>IF(ABS(AA39)+ABS(AB39)+ABS(AC39)+ABS(AD39)+ABS(W39)+ABS(Y39)&gt;0,"A","")</f>
    </nc>
  </rcc>
  <rcc rId="7693" sId="1">
    <oc r="AF40">
      <f>IF(ABS(AA40)+ABS(AB40)+ABS(AC40)+ABS(W40)+ABS(Y40)&gt;0,"A","")</f>
    </oc>
    <nc r="AF40">
      <f>IF(ABS(AA40)+ABS(AB40)+ABS(AC40)+ABS(AD40)+ABS(W40)+ABS(Y40)&gt;0,"A","")</f>
    </nc>
  </rcc>
  <rcc rId="7694" sId="1">
    <oc r="AF41">
      <f>IF(ABS(AA41)+ABS(AB41)+ABS(AC41)+ABS(W41)+ABS(Y41)&gt;0,"A","")</f>
    </oc>
    <nc r="AF41">
      <f>IF(ABS(AA41)+ABS(AB41)+ABS(AC41)+ABS(AD41)+ABS(W41)+ABS(Y41)&gt;0,"A","")</f>
    </nc>
  </rcc>
  <rcc rId="7695" sId="1">
    <oc r="AF42">
      <f>IF(ABS(AA42)+ABS(AB42)+ABS(AC42)+ABS(W42)+ABS(Y42)&gt;0,"A","")</f>
    </oc>
    <nc r="AF42">
      <f>IF(ABS(AA42)+ABS(AB42)+ABS(AC42)+ABS(AD42)+ABS(W42)+ABS(Y42)&gt;0,"A","")</f>
    </nc>
  </rcc>
  <rcc rId="7696" sId="1">
    <oc r="AF43">
      <f>IF(ABS(AA43)+ABS(AB43)+ABS(AC43)+ABS(W43)+ABS(Y43)&gt;0,"A","")</f>
    </oc>
    <nc r="AF43">
      <f>IF(ABS(AA43)+ABS(AB43)+ABS(AC43)+ABS(AD43)+ABS(W43)+ABS(Y43)&gt;0,"A","")</f>
    </nc>
  </rcc>
  <rcc rId="7697" sId="1">
    <oc r="AF44">
      <f>IF(ABS(AA44)+ABS(AB44)+ABS(AC44)+ABS(W44)+ABS(Y44)&gt;0,"A","")</f>
    </oc>
    <nc r="AF44">
      <f>IF(ABS(AA44)+ABS(AB44)+ABS(AC44)+ABS(AD44)+ABS(W44)+ABS(Y44)&gt;0,"A","")</f>
    </nc>
  </rcc>
  <rcc rId="7698" sId="1">
    <oc r="AF45">
      <f>IF(ABS(AA45)+ABS(AB45)+ABS(AC45)+ABS(W45)+ABS(Y45)&gt;0,"A","")</f>
    </oc>
    <nc r="AF45">
      <f>IF(ABS(AA45)+ABS(AB45)+ABS(AC45)+ABS(AD45)+ABS(W45)+ABS(Y45)&gt;0,"A","")</f>
    </nc>
  </rcc>
  <rcc rId="7699" sId="1">
    <oc r="AF46">
      <f>IF(ABS(AA46)+ABS(AB46)+ABS(AC46)+ABS(W46)+ABS(Y46)&gt;0,"A","")</f>
    </oc>
    <nc r="AF46">
      <f>IF(ABS(AA46)+ABS(AB46)+ABS(AC46)+ABS(AD46)+ABS(W46)+ABS(Y46)&gt;0,"A","")</f>
    </nc>
  </rcc>
  <rcc rId="7700" sId="1">
    <oc r="AF47">
      <f>IF(ABS(AA47)+ABS(AB47)+ABS(AC47)+ABS(W47)+ABS(Y47)&gt;0,"A","")</f>
    </oc>
    <nc r="AF47">
      <f>IF(ABS(AA47)+ABS(AB47)+ABS(AC47)+ABS(AD47)+ABS(W47)+ABS(Y47)&gt;0,"A","")</f>
    </nc>
  </rcc>
  <rcc rId="7701" sId="1">
    <oc r="AF48">
      <f>IF(ABS(AA48)+ABS(AB48)+ABS(AC48)+ABS(W48)+ABS(Y48)&gt;0,"A","")</f>
    </oc>
    <nc r="AF48">
      <f>IF(ABS(AA48)+ABS(AB48)+ABS(AC48)+ABS(AD48)+ABS(W48)+ABS(Y48)&gt;0,"A","")</f>
    </nc>
  </rcc>
  <rcc rId="7702" sId="1">
    <oc r="AF49">
      <f>IF(ABS(AA49)+ABS(AB49)+ABS(AC49)+ABS(W49)+ABS(Y49)&gt;0,"A","")</f>
    </oc>
    <nc r="AF49">
      <f>IF(ABS(AA49)+ABS(AB49)+ABS(AC49)+ABS(AD49)+ABS(W49)+ABS(Y49)&gt;0,"A","")</f>
    </nc>
  </rcc>
  <rcc rId="7703" sId="1">
    <oc r="AF50">
      <f>IF(ABS(AA50)+ABS(AB50)+ABS(AC50)+ABS(W50)+ABS(Y50)&gt;0,"A","")</f>
    </oc>
    <nc r="AF50">
      <f>IF(ABS(AA50)+ABS(AB50)+ABS(AC50)+ABS(AD50)+ABS(W50)+ABS(Y50)&gt;0,"A","")</f>
    </nc>
  </rcc>
  <rcc rId="7704" sId="1">
    <oc r="AF51">
      <f>IF(ABS(AA51)+ABS(AB51)+ABS(AC51)+ABS(W51)+ABS(Y51)&gt;0,"A","")</f>
    </oc>
    <nc r="AF51">
      <f>IF(ABS(AA51)+ABS(AB51)+ABS(AC51)+ABS(AD51)+ABS(W51)+ABS(Y51)&gt;0,"A","")</f>
    </nc>
  </rcc>
  <rcc rId="7705" sId="1">
    <oc r="AF52">
      <f>IF(ABS(AA52)+ABS(AB52)+ABS(AC52)+ABS(W52)+ABS(Y52)&gt;0,"A","")</f>
    </oc>
    <nc r="AF52">
      <f>IF(ABS(AA52)+ABS(AB52)+ABS(AC52)+ABS(AD52)+ABS(W52)+ABS(Y52)&gt;0,"A","")</f>
    </nc>
  </rcc>
  <rcc rId="7706" sId="1">
    <oc r="AF53">
      <f>IF(ABS(AA53)+ABS(AB53)+ABS(AC53)+ABS(W53)+ABS(Y53)&gt;0,"A","")</f>
    </oc>
    <nc r="AF53">
      <f>IF(ABS(AA53)+ABS(AB53)+ABS(AC53)+ABS(AD53)+ABS(W53)+ABS(Y53)&gt;0,"A","")</f>
    </nc>
  </rcc>
  <rcc rId="7707" sId="1">
    <oc r="AF54">
      <f>IF(ABS(AA54)+ABS(AB54)+ABS(AC54)+ABS(W54)+ABS(Y54)&gt;0,"A","")</f>
    </oc>
    <nc r="AF54">
      <f>IF(ABS(AA54)+ABS(AB54)+ABS(AC54)+ABS(AD54)+ABS(W54)+ABS(Y54)&gt;0,"A","")</f>
    </nc>
  </rcc>
  <rcc rId="7708" sId="1">
    <oc r="AF55">
      <f>IF(ABS(AA55)+ABS(AB55)+ABS(AC55)+ABS(W55)+ABS(Y55)&gt;0,"A","")</f>
    </oc>
    <nc r="AF55">
      <f>IF(ABS(AA55)+ABS(AB55)+ABS(AC55)+ABS(AD55)+ABS(W55)+ABS(Y55)&gt;0,"A","")</f>
    </nc>
  </rcc>
  <rcc rId="7709" sId="1">
    <oc r="AF56">
      <f>IF(ABS(AA56)+ABS(AB56)+ABS(AC56)+ABS(W56)+ABS(Y56)&gt;0,"A","")</f>
    </oc>
    <nc r="AF56">
      <f>IF(ABS(AA56)+ABS(AB56)+ABS(AC56)+ABS(AD56)+ABS(W56)+ABS(Y56)&gt;0,"A","")</f>
    </nc>
  </rcc>
  <rcc rId="7710" sId="1">
    <oc r="AF57">
      <f>IF(ABS(AA57)+ABS(AB57)+ABS(AC57)+ABS(W57)+ABS(Y57)&gt;0,"A","")</f>
    </oc>
    <nc r="AF57">
      <f>IF(ABS(AA57)+ABS(AB57)+ABS(AC57)+ABS(AD57)+ABS(W57)+ABS(Y57)&gt;0,"A","")</f>
    </nc>
  </rcc>
  <rcc rId="7711" sId="1">
    <oc r="AF58">
      <f>IF(ABS(AA58)+ABS(AB58)+ABS(AC58)+ABS(W58)+ABS(Y58)&gt;0,"A","")</f>
    </oc>
    <nc r="AF58">
      <f>IF(ABS(AA58)+ABS(AB58)+ABS(AC58)+ABS(AD58)+ABS(W58)+ABS(Y58)&gt;0,"A","")</f>
    </nc>
  </rcc>
  <rcc rId="7712" sId="1">
    <oc r="AF59">
      <f>IF(ABS(AA59)+ABS(AB59)+ABS(AC59)+ABS(W59)+ABS(Y59)&gt;0,"A","")</f>
    </oc>
    <nc r="AF59">
      <f>IF(ABS(AA59)+ABS(AB59)+ABS(AC59)+ABS(AD59)+ABS(W59)+ABS(Y59)&gt;0,"A","")</f>
    </nc>
  </rcc>
  <rcc rId="7713" sId="1">
    <oc r="AF60">
      <f>IF(ABS(AA60)+ABS(AB60)+ABS(AC60)+ABS(W60)+ABS(Y60)&gt;0,"A","")</f>
    </oc>
    <nc r="AF60">
      <f>IF(ABS(AA60)+ABS(AB60)+ABS(AC60)+ABS(AD60)+ABS(W60)+ABS(Y60)&gt;0,"A","")</f>
    </nc>
  </rcc>
  <rcc rId="7714" sId="1">
    <oc r="AF61">
      <f>IF(ABS(AA61)+ABS(AB61)+ABS(AC61)+ABS(W61)+ABS(Y61)&gt;0,"A","")</f>
    </oc>
    <nc r="AF61">
      <f>IF(ABS(AA61)+ABS(AB61)+ABS(AC61)+ABS(AD61)+ABS(W61)+ABS(Y61)&gt;0,"A","")</f>
    </nc>
  </rcc>
  <rcc rId="7715" sId="1">
    <oc r="AF62">
      <f>IF(ABS(AA62)+ABS(AB62)+ABS(AC62)+ABS(W62)+ABS(Y62)&gt;0,"A","")</f>
    </oc>
    <nc r="AF62">
      <f>IF(ABS(AA62)+ABS(AB62)+ABS(AC62)+ABS(AD62)+ABS(W62)+ABS(Y62)&gt;0,"A","")</f>
    </nc>
  </rcc>
  <rcc rId="7716" sId="1">
    <oc r="AF63">
      <f>IF(ABS(AA63)+ABS(AB63)+ABS(AC63)+ABS(W63)+ABS(Y63)&gt;0,"A","")</f>
    </oc>
    <nc r="AF63">
      <f>IF(ABS(AA63)+ABS(AB63)+ABS(AC63)+ABS(AD63)+ABS(W63)+ABS(Y63)&gt;0,"A","")</f>
    </nc>
  </rcc>
  <rcc rId="7717" sId="1">
    <oc r="AF64">
      <f>IF(ABS(AA64)+ABS(AB64)+ABS(AC64)+ABS(W64)+ABS(Y64)&gt;0,"A","")</f>
    </oc>
    <nc r="AF64">
      <f>IF(ABS(AA64)+ABS(AB64)+ABS(AC64)+ABS(AD64)+ABS(W64)+ABS(Y64)&gt;0,"A","")</f>
    </nc>
  </rcc>
  <rcc rId="7718" sId="1">
    <oc r="AF65">
      <f>IF(ABS(AA65)+ABS(AB65)+ABS(AC65)+ABS(W65)+ABS(Y65)&gt;0,"A","")</f>
    </oc>
    <nc r="AF65">
      <f>IF(ABS(AA65)+ABS(AB65)+ABS(AC65)+ABS(AD65)+ABS(W65)+ABS(Y65)&gt;0,"A","")</f>
    </nc>
  </rcc>
  <rcc rId="7719" sId="1">
    <oc r="AF66">
      <f>IF(ABS(AA66)+ABS(AB66)+ABS(AC66)+ABS(W66)+ABS(Y66)&gt;0,"A","")</f>
    </oc>
    <nc r="AF66">
      <f>IF(ABS(AA66)+ABS(AB66)+ABS(AC66)+ABS(AD66)+ABS(W66)+ABS(Y66)&gt;0,"A","")</f>
    </nc>
  </rcc>
  <rcc rId="7720" sId="1">
    <oc r="AF67">
      <f>IF(ABS(AA67)+ABS(AB67)+ABS(AC67)+ABS(W67)+ABS(Y67)&gt;0,"A","")</f>
    </oc>
    <nc r="AF67">
      <f>IF(ABS(AA67)+ABS(AB67)+ABS(AC67)+ABS(AD67)+ABS(W67)+ABS(Y67)&gt;0,"A","")</f>
    </nc>
  </rcc>
  <rcc rId="7721" sId="1">
    <oc r="AF68">
      <f>IF(ABS(AA68)+ABS(AB68)+ABS(AC68)+ABS(W68)+ABS(Y68)&gt;0,"A","")</f>
    </oc>
    <nc r="AF68">
      <f>IF(ABS(AA68)+ABS(AB68)+ABS(AC68)+ABS(AD68)+ABS(W68)+ABS(Y68)&gt;0,"A","")</f>
    </nc>
  </rcc>
  <rcc rId="7722" sId="1">
    <oc r="AF69">
      <f>IF(ABS(AA69)+ABS(AB69)+ABS(AC69)+ABS(W69)+ABS(Y69)&gt;0,"A","")</f>
    </oc>
    <nc r="AF69">
      <f>IF(ABS(AA69)+ABS(AB69)+ABS(AC69)+ABS(AD69)+ABS(W69)+ABS(Y69)&gt;0,"A","")</f>
    </nc>
  </rcc>
  <rcc rId="7723" sId="1">
    <oc r="AF70">
      <f>IF(ABS(AA70)+ABS(AB70)+ABS(AC70)+ABS(W70)+ABS(Y70)&gt;0,"A","")</f>
    </oc>
    <nc r="AF70">
      <f>IF(ABS(AA70)+ABS(AB70)+ABS(AC70)+ABS(AD70)+ABS(W70)+ABS(Y70)&gt;0,"A","")</f>
    </nc>
  </rcc>
  <rcc rId="7724" sId="1">
    <oc r="AF71">
      <f>IF(ABS(AA71)+ABS(AB71)+ABS(AC71)+ABS(W71)+ABS(Y71)&gt;0,"A","")</f>
    </oc>
    <nc r="AF71">
      <f>IF(ABS(AA71)+ABS(AB71)+ABS(AC71)+ABS(AD71)+ABS(W71)+ABS(Y71)&gt;0,"A","")</f>
    </nc>
  </rcc>
  <rcc rId="7725" sId="1">
    <oc r="AF72">
      <f>IF(ABS(AA72)+ABS(AB72)+ABS(AC72)+ABS(W72)+ABS(Y72)&gt;0,"A","")</f>
    </oc>
    <nc r="AF72">
      <f>IF(ABS(AA72)+ABS(AB72)+ABS(AC72)+ABS(AD72)+ABS(W72)+ABS(Y72)&gt;0,"A","")</f>
    </nc>
  </rcc>
  <rcc rId="7726" sId="1">
    <oc r="AF73">
      <f>IF(ABS(AA73)+ABS(AB73)+ABS(AC73)+ABS(W73)+ABS(Y73)&gt;0,"A","")</f>
    </oc>
    <nc r="AF73">
      <f>IF(ABS(AA73)+ABS(AB73)+ABS(AC73)+ABS(AD73)+ABS(W73)+ABS(Y73)&gt;0,"A","")</f>
    </nc>
  </rcc>
  <rcc rId="7727" sId="1">
    <oc r="AF74">
      <f>IF(ABS(AA74)+ABS(AB74)+ABS(AC74)+ABS(W74)+ABS(Y74)&gt;0,"A","")</f>
    </oc>
    <nc r="AF74">
      <f>IF(ABS(AA74)+ABS(AB74)+ABS(AC74)+ABS(AD74)+ABS(W74)+ABS(Y74)&gt;0,"A","")</f>
    </nc>
  </rcc>
  <rcc rId="7728" sId="1">
    <oc r="AF75">
      <f>IF(ABS(AA75)+ABS(AB75)+ABS(AC75)+ABS(W75)+ABS(Y75)&gt;0,"A","")</f>
    </oc>
    <nc r="AF75">
      <f>IF(ABS(AA75)+ABS(AB75)+ABS(AC75)+ABS(AD75)+ABS(W75)+ABS(Y75)&gt;0,"A","")</f>
    </nc>
  </rcc>
  <rcc rId="7729" sId="1">
    <oc r="AF76">
      <f>IF(ABS(AA76)+ABS(AB76)+ABS(AC76)+ABS(W76)+ABS(Y76)&gt;0,"A","")</f>
    </oc>
    <nc r="AF76">
      <f>IF(ABS(AA76)+ABS(AB76)+ABS(AC76)+ABS(AD76)+ABS(W76)+ABS(Y76)&gt;0,"A","")</f>
    </nc>
  </rcc>
  <rcc rId="7730" sId="1">
    <oc r="AF77">
      <f>IF(ABS(AA77)+ABS(AB77)+ABS(AC77)+ABS(W77)+ABS(Y77)&gt;0,"A","")</f>
    </oc>
    <nc r="AF77">
      <f>IF(ABS(AA77)+ABS(AB77)+ABS(AC77)+ABS(AD77)+ABS(W77)+ABS(Y77)&gt;0,"A","")</f>
    </nc>
  </rcc>
  <rcc rId="7731" sId="2">
    <oc r="A2" t="inlineStr">
      <is>
        <t>Podklad pro zapracování do 4. změny rozpočtu kraje pro rok 2021</t>
      </is>
    </oc>
    <nc r="A2" t="inlineStr">
      <is>
        <t>Úprava navazující na 4. změnu rozpočtu kraje pro rok 2021 - Rada 13.12.2021</t>
      </is>
    </nc>
  </rcc>
  <rcv guid="{ECA95C7A-EFD8-4EC4-85A2-34F63C8C25EF}" action="delete"/>
  <rdn rId="0" localSheetId="1" customView="1" name="Z_ECA95C7A_EFD8_4EC4_85A2_34F63C8C25EF_.wvu.PrintArea" hidden="1" oldHidden="1">
    <formula>'ukazatele PO 2021'!$E$6:$AC$79</formula>
    <oldFormula>'ukazatele PO 2021'!$E$6:$AC$79</oldFormula>
  </rdn>
  <rdn rId="0" localSheetId="1" customView="1" name="Z_ECA95C7A_EFD8_4EC4_85A2_34F63C8C25EF_.wvu.PrintTitles" hidden="1" oldHidden="1">
    <formula>'ukazatele PO 2021'!$A:$D,'ukazatele PO 2021'!$1:$5</formula>
    <oldFormula>'ukazatele PO 2021'!$A:$D,'ukazatele PO 2021'!$1:$5</oldFormula>
  </rdn>
  <rdn rId="0" localSheetId="1" customView="1" name="Z_ECA95C7A_EFD8_4EC4_85A2_34F63C8C25EF_.wvu.Cols" hidden="1" oldHidden="1">
    <formula>'ukazatele PO 2021'!$C:$C,'ukazatele PO 2021'!$K:$L,'ukazatele PO 2021'!$P:$P</formula>
    <oldFormula>'ukazatele PO 2021'!$C:$C,'ukazatele PO 2021'!$K:$L,'ukazatele PO 2021'!$P:$P</oldFormula>
  </rdn>
  <rdn rId="0" localSheetId="1" customView="1" name="Z_ECA95C7A_EFD8_4EC4_85A2_34F63C8C25EF_.wvu.FilterData" hidden="1" oldHidden="1">
    <formula>'ukazatele PO 2021'!$A$5:$AF$77</formula>
    <oldFormula>'ukazatele PO 2021'!$A$5:$AF$77</oldFormula>
  </rdn>
  <rcv guid="{ECA95C7A-EFD8-4EC4-85A2-34F63C8C25EF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A95C7A-EFD8-4EC4-85A2-34F63C8C25EF}" action="delete"/>
  <rdn rId="0" localSheetId="1" customView="1" name="Z_ECA95C7A_EFD8_4EC4_85A2_34F63C8C25EF_.wvu.PrintArea" hidden="1" oldHidden="1">
    <formula>'ukazatele PO 2021'!$A$1:$AD$79</formula>
    <oldFormula>'ukazatele PO 2021'!$E$6:$AC$79</oldFormula>
  </rdn>
  <rdn rId="0" localSheetId="1" customView="1" name="Z_ECA95C7A_EFD8_4EC4_85A2_34F63C8C25EF_.wvu.PrintTitles" hidden="1" oldHidden="1">
    <formula>'ukazatele PO 2021'!$A:$D,'ukazatele PO 2021'!$1:$5</formula>
    <oldFormula>'ukazatele PO 2021'!$A:$D,'ukazatele PO 2021'!$1:$5</oldFormula>
  </rdn>
  <rdn rId="0" localSheetId="1" customView="1" name="Z_ECA95C7A_EFD8_4EC4_85A2_34F63C8C25EF_.wvu.Cols" hidden="1" oldHidden="1">
    <formula>'ukazatele PO 2021'!$C:$C,'ukazatele PO 2021'!$K:$L,'ukazatele PO 2021'!$P:$P</formula>
    <oldFormula>'ukazatele PO 2021'!$C:$C,'ukazatele PO 2021'!$K:$L,'ukazatele PO 2021'!$P:$P</oldFormula>
  </rdn>
  <rdn rId="0" localSheetId="1" customView="1" name="Z_ECA95C7A_EFD8_4EC4_85A2_34F63C8C25EF_.wvu.FilterData" hidden="1" oldHidden="1">
    <formula>'ukazatele PO 2021'!$A$5:$AF$77</formula>
    <oldFormula>'ukazatele PO 2021'!$A$5:$AF$77</oldFormula>
  </rdn>
  <rcv guid="{ECA95C7A-EFD8-4EC4-85A2-34F63C8C25EF}" action="add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snm rId="7740" sheetId="1" oldName="[úpr rozp školství R 1213 tab 5 ukaz PO.xlsx]ukazatele PO 2021" newName="[úpr rozp školství R 1213 tab 5 ukaz PO.xlsx]tab. 5.a ukazatele PO 2021"/>
  <rsnm rId="7741" sheetId="2" oldName="[úpr rozp školství R 1213 tab 5 ukaz PO.xlsx]rekapitulace" newName="[úpr rozp školství R 1213 tab 5 ukaz PO.xlsx]tab. 5.b rekapitulace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78" start="0" length="0">
    <dxf>
      <border>
        <left/>
        <right/>
        <top style="medium">
          <color auto="1"/>
        </top>
        <bottom/>
      </border>
    </dxf>
  </rfmt>
  <rfmt sheetId="1" sqref="D78:J78" start="0" length="0">
    <dxf>
      <border>
        <top style="medium">
          <color auto="1"/>
        </top>
      </border>
    </dxf>
  </rfmt>
  <rfmt sheetId="1" sqref="M78:O78" start="0" length="0">
    <dxf>
      <border>
        <top style="medium">
          <color auto="1"/>
        </top>
      </border>
    </dxf>
  </rfmt>
  <rfmt sheetId="1" sqref="Q78:AD78" start="0" length="0">
    <dxf>
      <border>
        <top style="medium">
          <color auto="1"/>
        </top>
      </border>
    </dxf>
  </rfmt>
  <rfmt sheetId="1" sqref="Z48" start="0" length="0">
    <dxf>
      <font>
        <sz val="11"/>
        <color theme="1"/>
        <name val="Calibri"/>
        <family val="2"/>
        <charset val="238"/>
        <scheme val="minor"/>
      </font>
    </dxf>
  </rfmt>
  <rfmt sheetId="1" sqref="Z78" start="0" length="0">
    <dxf>
      <border outline="0">
        <top/>
      </border>
    </dxf>
  </rfmt>
  <rfmt sheetId="1" sqref="Z79" start="0" length="0">
    <dxf>
      <font>
        <sz val="11"/>
        <color theme="1"/>
        <name val="Calibri"/>
        <family val="2"/>
        <charset val="238"/>
        <scheme val="minor"/>
      </font>
      <numFmt numFmtId="0" formatCode="General"/>
      <alignment vertical="center"/>
    </dxf>
  </rfmt>
  <rfmt sheetId="1" sqref="Z80" start="0" length="0">
    <dxf>
      <numFmt numFmtId="0" formatCode="General"/>
    </dxf>
  </rfmt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A95C7A-EFD8-4EC4-85A2-34F63C8C25EF}" action="delete"/>
  <rdn rId="0" localSheetId="1" customView="1" name="Z_ECA95C7A_EFD8_4EC4_85A2_34F63C8C25EF_.wvu.PrintArea" hidden="1" oldHidden="1">
    <formula>'tab. 5.a ukazatele PO 2021'!$A$1:$AD$79</formula>
    <oldFormula>'tab. 5.a ukazatele PO 2021'!$A$1:$AD$79</oldFormula>
  </rdn>
  <rdn rId="0" localSheetId="1" customView="1" name="Z_ECA95C7A_EFD8_4EC4_85A2_34F63C8C25EF_.wvu.PrintTitles" hidden="1" oldHidden="1">
    <formula>'tab. 5.a ukazatele PO 2021'!$A:$D,'tab. 5.a ukazatele PO 2021'!$1:$5</formula>
    <oldFormula>'tab. 5.a ukazatele PO 2021'!$A:$D,'tab. 5.a ukazatele PO 2021'!$1:$5</oldFormula>
  </rdn>
  <rdn rId="0" localSheetId="1" customView="1" name="Z_ECA95C7A_EFD8_4EC4_85A2_34F63C8C25EF_.wvu.Cols" hidden="1" oldHidden="1">
    <formula>'tab. 5.a ukazatele PO 2021'!$C:$C,'tab. 5.a ukazatele PO 2021'!$K:$L,'tab. 5.a ukazatele PO 2021'!$P:$P</formula>
    <oldFormula>'tab. 5.a ukazatele PO 2021'!$C:$C,'tab. 5.a ukazatele PO 2021'!$K:$L,'tab. 5.a ukazatele PO 2021'!$P:$P</oldFormula>
  </rdn>
  <rdn rId="0" localSheetId="1" customView="1" name="Z_ECA95C7A_EFD8_4EC4_85A2_34F63C8C25EF_.wvu.FilterData" hidden="1" oldHidden="1">
    <formula>'tab. 5.a ukazatele PO 2021'!$A$5:$AF$77</formula>
    <oldFormula>'tab. 5.a ukazatele PO 2021'!$A$5:$AF$77</oldFormula>
  </rdn>
  <rcv guid="{ECA95C7A-EFD8-4EC4-85A2-34F63C8C25EF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A95C7A-EFD8-4EC4-85A2-34F63C8C25EF}" action="delete"/>
  <rdn rId="0" localSheetId="1" customView="1" name="Z_ECA95C7A_EFD8_4EC4_85A2_34F63C8C25EF_.wvu.PrintArea" hidden="1" oldHidden="1">
    <formula>'tab. 5.a ukazatele PO 2021'!$A$1:$AD$79</formula>
    <oldFormula>'tab. 5.a ukazatele PO 2021'!$A$1:$AD$79</oldFormula>
  </rdn>
  <rdn rId="0" localSheetId="1" customView="1" name="Z_ECA95C7A_EFD8_4EC4_85A2_34F63C8C25EF_.wvu.PrintTitles" hidden="1" oldHidden="1">
    <formula>'tab. 5.a ukazatele PO 2021'!$A:$D,'tab. 5.a ukazatele PO 2021'!$1:$5</formula>
    <oldFormula>'tab. 5.a ukazatele PO 2021'!$A:$D,'tab. 5.a ukazatele PO 2021'!$1:$5</oldFormula>
  </rdn>
  <rdn rId="0" localSheetId="1" customView="1" name="Z_ECA95C7A_EFD8_4EC4_85A2_34F63C8C25EF_.wvu.Cols" hidden="1" oldHidden="1">
    <formula>'tab. 5.a ukazatele PO 2021'!$C:$C,'tab. 5.a ukazatele PO 2021'!$K:$L,'tab. 5.a ukazatele PO 2021'!$P:$P</formula>
    <oldFormula>'tab. 5.a ukazatele PO 2021'!$C:$C,'tab. 5.a ukazatele PO 2021'!$K:$L,'tab. 5.a ukazatele PO 2021'!$P:$P</oldFormula>
  </rdn>
  <rdn rId="0" localSheetId="1" customView="1" name="Z_ECA95C7A_EFD8_4EC4_85A2_34F63C8C25EF_.wvu.FilterData" hidden="1" oldHidden="1">
    <formula>'tab. 5.a ukazatele PO 2021'!$A$5:$AF$77</formula>
    <oldFormula>'tab. 5.a ukazatele PO 2021'!$A$5:$AF$77</oldFormula>
  </rdn>
  <rcv guid="{ECA95C7A-EFD8-4EC4-85A2-34F63C8C25EF}" action="add"/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A95C7A-EFD8-4EC4-85A2-34F63C8C25EF}" action="delete"/>
  <rdn rId="0" localSheetId="1" customView="1" name="Z_ECA95C7A_EFD8_4EC4_85A2_34F63C8C25EF_.wvu.PrintArea" hidden="1" oldHidden="1">
    <formula>'tab. 5.a ukazatele PO 2021'!$A$1:$AD$79</formula>
    <oldFormula>'tab. 5.a ukazatele PO 2021'!$A$1:$AD$79</oldFormula>
  </rdn>
  <rdn rId="0" localSheetId="1" customView="1" name="Z_ECA95C7A_EFD8_4EC4_85A2_34F63C8C25EF_.wvu.PrintTitles" hidden="1" oldHidden="1">
    <formula>'tab. 5.a ukazatele PO 2021'!$A:$D,'tab. 5.a ukazatele PO 2021'!$1:$5</formula>
    <oldFormula>'tab. 5.a ukazatele PO 2021'!$A:$D,'tab. 5.a ukazatele PO 2021'!$1:$5</oldFormula>
  </rdn>
  <rdn rId="0" localSheetId="1" customView="1" name="Z_ECA95C7A_EFD8_4EC4_85A2_34F63C8C25EF_.wvu.Cols" hidden="1" oldHidden="1">
    <formula>'tab. 5.a ukazatele PO 2021'!$C:$C,'tab. 5.a ukazatele PO 2021'!$K:$L,'tab. 5.a ukazatele PO 2021'!$P:$P</formula>
    <oldFormula>'tab. 5.a ukazatele PO 2021'!$C:$C,'tab. 5.a ukazatele PO 2021'!$K:$L,'tab. 5.a ukazatele PO 2021'!$P:$P</oldFormula>
  </rdn>
  <rdn rId="0" localSheetId="1" customView="1" name="Z_ECA95C7A_EFD8_4EC4_85A2_34F63C8C25EF_.wvu.FilterData" hidden="1" oldHidden="1">
    <formula>'tab. 5.a ukazatele PO 2021'!$A$5:$AF$77</formula>
    <oldFormula>'tab. 5.a ukazatele PO 2021'!$A$5:$AF$77</oldFormula>
  </rdn>
  <rcv guid="{ECA95C7A-EFD8-4EC4-85A2-34F63C8C25EF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92" sId="1">
    <oc r="A1" t="inlineStr">
      <is>
        <t>Úprava ukazatelů PO školství pro rok 2021 - podklad pro 4. změnu rozp. kraje</t>
      </is>
    </oc>
    <nc r="A1" t="inlineStr">
      <is>
        <t>Úprava ukazatelů PO školství pro rok 2021 - Rada 13.12.2021</t>
      </is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54" sId="1" numFmtId="4">
    <nc r="M13">
      <v>7.85</v>
    </nc>
  </rcc>
  <rcc rId="7755" sId="1" numFmtId="4">
    <nc r="Q13">
      <v>7.85</v>
    </nc>
  </rcc>
  <rcv guid="{B56BB743-ACD1-4F1C-A4EC-86D4E390A4F0}" action="delete"/>
  <rdn rId="0" localSheetId="1" customView="1" name="Z_B56BB743_ACD1_4F1C_A4EC_86D4E390A4F0_.wvu.PrintArea" hidden="1" oldHidden="1">
    <formula>'tab. 5.a ukazatele PO 2021'!$E$6:$AC$83</formula>
    <oldFormula>'tab. 5.a ukazatele PO 2021'!$E$6:$AC$83</oldFormula>
  </rdn>
  <rdn rId="0" localSheetId="1" customView="1" name="Z_B56BB743_ACD1_4F1C_A4EC_86D4E390A4F0_.wvu.PrintTitles" hidden="1" oldHidden="1">
    <formula>'tab. 5.a ukazatele PO 2021'!$A:$D,'tab. 5.a ukazatele PO 2021'!$1:$5</formula>
    <oldFormula>'tab. 5.a ukazatele PO 2021'!$A:$D,'tab. 5.a ukazatele PO 2021'!$1:$5</oldFormula>
  </rdn>
  <rdn rId="0" localSheetId="1" customView="1" name="Z_B56BB743_ACD1_4F1C_A4EC_86D4E390A4F0_.wvu.FilterData" hidden="1" oldHidden="1">
    <formula>'tab. 5.a ukazatele PO 2021'!$A$5:$AC$77</formula>
    <oldFormula>'tab. 5.a ukazatele PO 2021'!$A$5:$AC$77</oldFormula>
  </rdn>
  <rcv guid="{B56BB743-ACD1-4F1C-A4EC-86D4E390A4F0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59" sId="1" numFmtId="4">
    <nc r="I13">
      <v>16.260000000000002</v>
    </nc>
  </rcc>
  <rcc rId="7760" sId="1" numFmtId="4">
    <nc r="O13">
      <v>-16.260000000000002</v>
    </nc>
  </rcc>
  <rcv guid="{ECA95C7A-EFD8-4EC4-85A2-34F63C8C25EF}" action="delete"/>
  <rdn rId="0" localSheetId="1" customView="1" name="Z_ECA95C7A_EFD8_4EC4_85A2_34F63C8C25EF_.wvu.PrintArea" hidden="1" oldHidden="1">
    <formula>'tab. 5.a ukazatele PO 2021'!$A$1:$AD$79</formula>
    <oldFormula>'tab. 5.a ukazatele PO 2021'!$A$1:$AD$79</oldFormula>
  </rdn>
  <rdn rId="0" localSheetId="1" customView="1" name="Z_ECA95C7A_EFD8_4EC4_85A2_34F63C8C25EF_.wvu.PrintTitles" hidden="1" oldHidden="1">
    <formula>'tab. 5.a ukazatele PO 2021'!$A:$D,'tab. 5.a ukazatele PO 2021'!$1:$5</formula>
    <oldFormula>'tab. 5.a ukazatele PO 2021'!$A:$D,'tab. 5.a ukazatele PO 2021'!$1:$5</oldFormula>
  </rdn>
  <rdn rId="0" localSheetId="1" customView="1" name="Z_ECA95C7A_EFD8_4EC4_85A2_34F63C8C25EF_.wvu.Cols" hidden="1" oldHidden="1">
    <formula>'tab. 5.a ukazatele PO 2021'!$C:$C,'tab. 5.a ukazatele PO 2021'!$K:$L,'tab. 5.a ukazatele PO 2021'!$P:$P</formula>
    <oldFormula>'tab. 5.a ukazatele PO 2021'!$C:$C,'tab. 5.a ukazatele PO 2021'!$K:$L,'tab. 5.a ukazatele PO 2021'!$P:$P</oldFormula>
  </rdn>
  <rdn rId="0" localSheetId="1" customView="1" name="Z_ECA95C7A_EFD8_4EC4_85A2_34F63C8C25EF_.wvu.FilterData" hidden="1" oldHidden="1">
    <formula>'tab. 5.a ukazatele PO 2021'!$A$5:$AF$77</formula>
    <oldFormula>'tab. 5.a ukazatele PO 2021'!$A$5:$AF$77</oldFormula>
  </rdn>
  <rcv guid="{ECA95C7A-EFD8-4EC4-85A2-34F63C8C25EF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93" sId="1" numFmtId="4">
    <nc r="I26">
      <v>100</v>
    </nc>
  </rcc>
  <rcv guid="{ECA95C7A-EFD8-4EC4-85A2-34F63C8C25EF}" action="delete"/>
  <rdn rId="0" localSheetId="1" customView="1" name="Z_ECA95C7A_EFD8_4EC4_85A2_34F63C8C25EF_.wvu.PrintArea" hidden="1" oldHidden="1">
    <formula>'ukazatele PO 2021'!$E$6:$AC$79</formula>
    <oldFormula>'ukazatele PO 2021'!$E$6:$AC$79</oldFormula>
  </rdn>
  <rdn rId="0" localSheetId="1" customView="1" name="Z_ECA95C7A_EFD8_4EC4_85A2_34F63C8C25EF_.wvu.PrintTitles" hidden="1" oldHidden="1">
    <formula>'ukazatele PO 2021'!$A:$D,'ukazatele PO 2021'!$1:$5</formula>
    <oldFormula>'ukazatele PO 2021'!$A:$D,'ukazatele PO 2021'!$1:$5</oldFormula>
  </rdn>
  <rdn rId="0" localSheetId="1" customView="1" name="Z_ECA95C7A_EFD8_4EC4_85A2_34F63C8C25EF_.wvu.Cols" hidden="1" oldHidden="1">
    <formula>'ukazatele PO 2021'!$C:$C,'ukazatele PO 2021'!$K:$L,'ukazatele PO 2021'!$P:$P</formula>
    <oldFormula>'ukazatele PO 2021'!$C:$C,'ukazatele PO 2021'!$K:$L,'ukazatele PO 2021'!$P:$P</oldFormula>
  </rdn>
  <rdn rId="0" localSheetId="1" customView="1" name="Z_ECA95C7A_EFD8_4EC4_85A2_34F63C8C25EF_.wvu.FilterData" hidden="1" oldHidden="1">
    <formula>'ukazatele PO 2021'!$A$5:$AE$77</formula>
    <oldFormula>'ukazatele PO 2021'!$A$5:$AE$77</oldFormula>
  </rdn>
  <rcv guid="{ECA95C7A-EFD8-4EC4-85A2-34F63C8C25EF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98" sId="1" numFmtId="4">
    <oc r="F10">
      <v>652.11</v>
    </oc>
    <nc r="F10">
      <v>666.91</v>
    </nc>
  </rcc>
  <rcc rId="7399" sId="1" numFmtId="4">
    <oc r="F29">
      <v>3705.3500000000004</v>
    </oc>
    <nc r="F29">
      <v>3960.3500000000004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00" sId="1" numFmtId="4">
    <nc r="Y45">
      <v>174.13</v>
    </nc>
  </rcc>
  <rcc rId="7401" sId="1" numFmtId="4">
    <oc r="X45">
      <v>459.7</v>
    </oc>
    <nc r="X45">
      <f>459.7+174.13</f>
    </nc>
  </rcc>
  <rcv guid="{BD5456A6-45E9-42B7-B375-15E458E94A45}" action="delete"/>
  <rdn rId="0" localSheetId="1" customView="1" name="Z_BD5456A6_45E9_42B7_B375_15E458E94A45_.wvu.PrintArea" hidden="1" oldHidden="1">
    <formula>'ukazatele PO 2021'!$E$6:$AC$79</formula>
    <oldFormula>'ukazatele PO 2021'!$E$6:$AC$79</oldFormula>
  </rdn>
  <rdn rId="0" localSheetId="1" customView="1" name="Z_BD5456A6_45E9_42B7_B375_15E458E94A45_.wvu.PrintTitles" hidden="1" oldHidden="1">
    <formula>'ukazatele PO 2021'!$A:$D,'ukazatele PO 2021'!$1:$5</formula>
    <oldFormula>'ukazatele PO 2021'!$A:$D,'ukazatele PO 2021'!$1:$5</oldFormula>
  </rdn>
  <rdn rId="0" localSheetId="1" customView="1" name="Z_BD5456A6_45E9_42B7_B375_15E458E94A45_.wvu.FilterData" hidden="1" oldHidden="1">
    <formula>'ukazatele PO 2021'!$A$5:$AC$77</formula>
    <oldFormula>'ukazatele PO 2021'!$A$5:$AC$77</oldFormula>
  </rdn>
  <rcv guid="{BD5456A6-45E9-42B7-B375-15E458E94A45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Y45" guid="{B463981E-9AD9-4773-BA3E-72D184377ABF}" author="Beskydová Sabina Ing." newLength="114"/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A95C7A-EFD8-4EC4-85A2-34F63C8C25EF}" action="delete"/>
  <rdn rId="0" localSheetId="1" customView="1" name="Z_ECA95C7A_EFD8_4EC4_85A2_34F63C8C25EF_.wvu.PrintArea" hidden="1" oldHidden="1">
    <formula>'ukazatele PO 2021'!$E$6:$AC$79</formula>
    <oldFormula>'ukazatele PO 2021'!$E$6:$AC$79</oldFormula>
  </rdn>
  <rdn rId="0" localSheetId="1" customView="1" name="Z_ECA95C7A_EFD8_4EC4_85A2_34F63C8C25EF_.wvu.PrintTitles" hidden="1" oldHidden="1">
    <formula>'ukazatele PO 2021'!$A:$D,'ukazatele PO 2021'!$1:$5</formula>
    <oldFormula>'ukazatele PO 2021'!$A:$D,'ukazatele PO 2021'!$1:$5</oldFormula>
  </rdn>
  <rdn rId="0" localSheetId="1" customView="1" name="Z_ECA95C7A_EFD8_4EC4_85A2_34F63C8C25EF_.wvu.Cols" hidden="1" oldHidden="1">
    <formula>'ukazatele PO 2021'!$C:$C,'ukazatele PO 2021'!$K:$L,'ukazatele PO 2021'!$P:$P</formula>
    <oldFormula>'ukazatele PO 2021'!$C:$C,'ukazatele PO 2021'!$K:$L,'ukazatele PO 2021'!$P:$P</oldFormula>
  </rdn>
  <rdn rId="0" localSheetId="1" customView="1" name="Z_ECA95C7A_EFD8_4EC4_85A2_34F63C8C25EF_.wvu.FilterData" hidden="1" oldHidden="1">
    <formula>'ukazatele PO 2021'!$A$5:$AE$77</formula>
    <oldFormula>'ukazatele PO 2021'!$A$5:$AE$77</oldFormula>
  </rdn>
  <rcv guid="{ECA95C7A-EFD8-4EC4-85A2-34F63C8C25EF}" action="add"/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A95C7A-EFD8-4EC4-85A2-34F63C8C25EF}" action="delete"/>
  <rdn rId="0" localSheetId="1" customView="1" name="Z_ECA95C7A_EFD8_4EC4_85A2_34F63C8C25EF_.wvu.PrintArea" hidden="1" oldHidden="1">
    <formula>'ukazatele PO 2021'!$E$6:$AC$79</formula>
    <oldFormula>'ukazatele PO 2021'!$E$6:$AC$79</oldFormula>
  </rdn>
  <rdn rId="0" localSheetId="1" customView="1" name="Z_ECA95C7A_EFD8_4EC4_85A2_34F63C8C25EF_.wvu.PrintTitles" hidden="1" oldHidden="1">
    <formula>'ukazatele PO 2021'!$A:$D,'ukazatele PO 2021'!$1:$5</formula>
    <oldFormula>'ukazatele PO 2021'!$A:$D,'ukazatele PO 2021'!$1:$5</oldFormula>
  </rdn>
  <rdn rId="0" localSheetId="1" customView="1" name="Z_ECA95C7A_EFD8_4EC4_85A2_34F63C8C25EF_.wvu.Cols" hidden="1" oldHidden="1">
    <formula>'ukazatele PO 2021'!$C:$C,'ukazatele PO 2021'!$K:$L,'ukazatele PO 2021'!$P:$P</formula>
    <oldFormula>'ukazatele PO 2021'!$C:$C,'ukazatele PO 2021'!$K:$L,'ukazatele PO 2021'!$P:$P</oldFormula>
  </rdn>
  <rdn rId="0" localSheetId="1" customView="1" name="Z_ECA95C7A_EFD8_4EC4_85A2_34F63C8C25EF_.wvu.FilterData" hidden="1" oldHidden="1">
    <formula>'ukazatele PO 2021'!$A$5:$AE$77</formula>
    <oldFormula>'ukazatele PO 2021'!$A$5:$AE$77</oldFormula>
  </rdn>
  <rcv guid="{ECA95C7A-EFD8-4EC4-85A2-34F63C8C25EF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05" sId="2" numFmtId="4">
    <oc r="L8">
      <v>464.05399999999997</v>
    </oc>
    <nc r="L8"/>
  </rcc>
  <rcc rId="7406" sId="2" numFmtId="4">
    <oc r="L9">
      <v>4.0620000000000003</v>
    </oc>
    <nc r="L9"/>
  </rcc>
  <rcc rId="7407" sId="2" numFmtId="4">
    <oc r="F9">
      <v>4.0620000000000003</v>
    </oc>
    <nc r="F9"/>
  </rcc>
  <rcc rId="7408" sId="2">
    <oc r="B10" t="inlineStr">
      <is>
        <t>navýšení BV na kofi a předfinancování</t>
      </is>
    </oc>
    <nc r="B10" t="inlineStr">
      <is>
        <t>úprava BV na kofi a předfinancování</t>
      </is>
    </nc>
  </rcc>
  <rrc rId="7409" sId="2" ref="A9:XFD9" action="deleteRow">
    <rfmt sheetId="2" xfDxf="1" sqref="A9:XFD9" start="0" length="0"/>
    <rcc rId="0" sId="2" s="1" dxf="1">
      <nc r="A9" t="inlineStr">
        <is>
          <t>d.</t>
        </is>
      </nc>
      <ndxf>
        <font>
          <sz val="10"/>
          <color auto="1"/>
          <name val="Arial"/>
          <family val="2"/>
          <charset val="238"/>
          <scheme val="none"/>
        </font>
        <alignment horizont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s="1" dxf="1">
      <nc r="B9" t="inlineStr">
        <is>
          <t>úprava prostředků na I-KAP I</t>
        </is>
      </nc>
      <ndxf>
        <font>
          <sz val="10"/>
          <color auto="1"/>
          <name val="Times New Roman"/>
          <family val="1"/>
          <charset val="238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</border>
      </ndxf>
    </rcc>
    <rfmt sheetId="2" s="1" sqref="C9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2" s="1" sqref="D9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2" s="1" sqref="E9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2" s="1" sqref="F9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2" s="1" sqref="G9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2" s="1" sqref="H9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</border>
      </dxf>
    </rfmt>
    <rfmt sheetId="2" s="1" sqref="I9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</dxf>
    </rfmt>
    <rfmt sheetId="2" s="1" sqref="J9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2" s="1" sqref="K9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2" s="1" sqref="L9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2" s="1" sqref="M9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top style="thin">
            <color indexed="64"/>
          </top>
        </border>
      </dxf>
    </rfmt>
    <rfmt sheetId="2" s="1" sqref="N9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</border>
      </dxf>
    </rfmt>
  </rrc>
  <rcc rId="7410" sId="2">
    <oc r="A6" t="inlineStr">
      <is>
        <t>a.</t>
      </is>
    </oc>
    <nc r="A6" t="inlineStr">
      <is>
        <t>B.1</t>
      </is>
    </nc>
  </rcc>
  <rrc rId="7411" sId="2" ref="A7:XFD7" action="insertRow"/>
  <rm rId="7412" sheetId="2" source="A10:XFD10" destination="A7:XFD7" sourceSheetId="2">
    <rfmt sheetId="2" xfDxf="1" sqref="A7:XFD7" start="0" length="0"/>
    <rfmt sheetId="2" s="1" sqref="A7" start="0" length="0">
      <dxf>
        <font>
          <sz val="10"/>
          <color auto="1"/>
          <name val="Arial"/>
          <family val="2"/>
          <charset val="238"/>
          <scheme val="none"/>
        </font>
        <alignment horizont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B7" start="0" length="0">
      <dxf>
        <font>
          <sz val="10"/>
          <color auto="1"/>
          <name val="Times New Roman"/>
          <family val="1"/>
          <charset val="238"/>
          <scheme val="none"/>
        </font>
        <alignment wrapText="1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C7" start="0" length="0">
      <dxf>
        <font>
          <sz val="10"/>
          <color theme="1"/>
          <name val="Arial"/>
          <family val="2"/>
          <charset val="238"/>
          <scheme val="none"/>
        </font>
        <numFmt numFmtId="167" formatCode="0.000"/>
        <alignment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D7" start="0" length="0">
      <dxf>
        <font>
          <sz val="10"/>
          <color theme="1"/>
          <name val="Arial"/>
          <family val="2"/>
          <charset val="238"/>
          <scheme val="none"/>
        </font>
        <numFmt numFmtId="167" formatCode="0.000"/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E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F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G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H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I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</dxf>
    </rfmt>
    <rfmt sheetId="2" sqref="J7" start="0" length="0">
      <dxf>
        <border outline="0">
          <left style="medium">
            <color indexed="64"/>
          </left>
        </border>
      </dxf>
    </rfmt>
    <rfmt sheetId="2" s="1" sqref="K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L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M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2" s="1" sqref="N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7413" sId="2" ref="A10:XFD10" action="deleteRow">
    <rfmt sheetId="2" xfDxf="1" sqref="A10:XFD10" start="0" length="0"/>
  </rrc>
  <rcc rId="7414" sId="2" numFmtId="4">
    <oc r="F7">
      <v>1000</v>
    </oc>
    <nc r="F7">
      <v>0</v>
    </nc>
  </rcc>
  <rcc rId="7415" sId="2">
    <oc r="A7" t="inlineStr">
      <is>
        <t>e.</t>
      </is>
    </oc>
    <nc r="A7" t="inlineStr">
      <is>
        <t>B.2</t>
      </is>
    </nc>
  </rcc>
  <rcc rId="7416" sId="2">
    <oc r="A8" t="inlineStr">
      <is>
        <t>b.</t>
      </is>
    </oc>
    <nc r="A8" t="inlineStr">
      <is>
        <t>B.3</t>
      </is>
    </nc>
  </rcc>
  <rcc rId="7417" sId="2">
    <oc r="A10" t="inlineStr">
      <is>
        <t>f.</t>
      </is>
    </oc>
    <nc r="A10" t="inlineStr">
      <is>
        <t>B.4</t>
      </is>
    </nc>
  </rcc>
  <rcv guid="{ECA95C7A-EFD8-4EC4-85A2-34F63C8C25EF}" action="delete"/>
  <rdn rId="0" localSheetId="1" customView="1" name="Z_ECA95C7A_EFD8_4EC4_85A2_34F63C8C25EF_.wvu.PrintArea" hidden="1" oldHidden="1">
    <formula>'ukazatele PO 2021'!$E$6:$AC$79</formula>
    <oldFormula>'ukazatele PO 2021'!$E$6:$AC$79</oldFormula>
  </rdn>
  <rdn rId="0" localSheetId="1" customView="1" name="Z_ECA95C7A_EFD8_4EC4_85A2_34F63C8C25EF_.wvu.PrintTitles" hidden="1" oldHidden="1">
    <formula>'ukazatele PO 2021'!$A:$D,'ukazatele PO 2021'!$1:$5</formula>
    <oldFormula>'ukazatele PO 2021'!$A:$D,'ukazatele PO 2021'!$1:$5</oldFormula>
  </rdn>
  <rdn rId="0" localSheetId="1" customView="1" name="Z_ECA95C7A_EFD8_4EC4_85A2_34F63C8C25EF_.wvu.Cols" hidden="1" oldHidden="1">
    <formula>'ukazatele PO 2021'!$C:$C,'ukazatele PO 2021'!$K:$L,'ukazatele PO 2021'!$P:$P</formula>
    <oldFormula>'ukazatele PO 2021'!$C:$C,'ukazatele PO 2021'!$K:$L,'ukazatele PO 2021'!$P:$P</oldFormula>
  </rdn>
  <rdn rId="0" localSheetId="1" customView="1" name="Z_ECA95C7A_EFD8_4EC4_85A2_34F63C8C25EF_.wvu.FilterData" hidden="1" oldHidden="1">
    <formula>'ukazatele PO 2021'!$A$5:$AE$77</formula>
    <oldFormula>'ukazatele PO 2021'!$A$5:$AE$77</oldFormula>
  </rdn>
  <rcv guid="{ECA95C7A-EFD8-4EC4-85A2-34F63C8C25EF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D20:D22">
    <dxf>
      <numFmt numFmtId="170" formatCode="0.0000"/>
    </dxf>
  </rfmt>
  <rfmt sheetId="2" sqref="D20:D22">
    <dxf>
      <numFmt numFmtId="167" formatCode="0.000"/>
    </dxf>
  </rfmt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22" sId="1">
    <oc r="J4" t="inlineStr">
      <is>
        <t>přísp. na zdravotní prohlídky</t>
      </is>
    </oc>
    <nc r="J4" t="inlineStr">
      <is>
        <t>návratná fin. výpomoc PO</t>
      </is>
    </nc>
  </rcc>
  <rcc rId="7423" sId="1">
    <oc r="R6">
      <f>SUM(E6,I6:N6,P6:P6)</f>
    </oc>
    <nc r="R6">
      <f>SUM(E6,I6,K6:N6,P6:P6)</f>
    </nc>
  </rcc>
  <rcc rId="7424" sId="1">
    <oc r="R7">
      <f>SUM(E7,I7:N7,P7:P7)</f>
    </oc>
    <nc r="R7">
      <f>SUM(E7,I7,K7:N7,P7:P7)</f>
    </nc>
  </rcc>
  <rcc rId="7425" sId="1">
    <oc r="R8">
      <f>SUM(E8,I8:N8,P8:P8)</f>
    </oc>
    <nc r="R8">
      <f>SUM(E8,I8,K8:N8,P8:P8)</f>
    </nc>
  </rcc>
  <rcc rId="7426" sId="1">
    <oc r="R9">
      <f>SUM(E9,I9:N9,P9:P9)</f>
    </oc>
    <nc r="R9">
      <f>SUM(E9,I9,K9:N9,P9:P9)</f>
    </nc>
  </rcc>
  <rcc rId="7427" sId="1">
    <oc r="R10">
      <f>SUM(E10,I10:N10,P10:P10)</f>
    </oc>
    <nc r="R10">
      <f>SUM(E10,I10,K10:N10,P10:P10)</f>
    </nc>
  </rcc>
  <rcc rId="7428" sId="1">
    <oc r="R11">
      <f>SUM(E11,I11:N11,P11:P11)</f>
    </oc>
    <nc r="R11">
      <f>SUM(E11,I11,K11:N11,P11:P11)</f>
    </nc>
  </rcc>
  <rcc rId="7429" sId="1">
    <oc r="R12">
      <f>SUM(E12,I12:N12,P12:P12)</f>
    </oc>
    <nc r="R12">
      <f>SUM(E12,I12,K12:N12,P12:P12)</f>
    </nc>
  </rcc>
  <rcc rId="7430" sId="1">
    <oc r="R13">
      <f>SUM(E13,I13:N13,P13:P13)</f>
    </oc>
    <nc r="R13">
      <f>SUM(E13,I13,K13:N13,P13:P13)</f>
    </nc>
  </rcc>
  <rcc rId="7431" sId="1">
    <oc r="R14">
      <f>SUM(E14,I14:N14,P14:P14)</f>
    </oc>
    <nc r="R14">
      <f>SUM(E14,I14,K14:N14,P14:P14)</f>
    </nc>
  </rcc>
  <rcc rId="7432" sId="1">
    <oc r="R15">
      <f>SUM(E15,I15:N15,P15:P15)</f>
    </oc>
    <nc r="R15">
      <f>SUM(E15,I15,K15:N15,P15:P15)</f>
    </nc>
  </rcc>
  <rcc rId="7433" sId="1">
    <oc r="R16">
      <f>SUM(E16,I16:N16,P16:P16)</f>
    </oc>
    <nc r="R16">
      <f>SUM(E16,I16,K16:N16,P16:P16)</f>
    </nc>
  </rcc>
  <rcc rId="7434" sId="1">
    <oc r="R17">
      <f>SUM(E17,I17:N17,P17:P17)</f>
    </oc>
    <nc r="R17">
      <f>SUM(E17,I17,K17:N17,P17:P17)</f>
    </nc>
  </rcc>
  <rcc rId="7435" sId="1">
    <oc r="R18">
      <f>SUM(E18,I18:N18,P18:P18)</f>
    </oc>
    <nc r="R18">
      <f>SUM(E18,I18,K18:N18,P18:P18)</f>
    </nc>
  </rcc>
  <rcc rId="7436" sId="1">
    <oc r="R19">
      <f>SUM(E19,I19:N19,P19:P19)</f>
    </oc>
    <nc r="R19">
      <f>SUM(E19,I19,K19:N19,P19:P19)</f>
    </nc>
  </rcc>
  <rcc rId="7437" sId="1">
    <oc r="R20">
      <f>SUM(E20,I20:N20,P20:P20)</f>
    </oc>
    <nc r="R20">
      <f>SUM(E20,I20,K20:N20,P20:P20)</f>
    </nc>
  </rcc>
  <rcc rId="7438" sId="1">
    <oc r="R21">
      <f>SUM(E21,I21:N21,P21:P21)</f>
    </oc>
    <nc r="R21">
      <f>SUM(E21,I21,K21:N21,P21:P21)</f>
    </nc>
  </rcc>
  <rcc rId="7439" sId="1">
    <oc r="R22">
      <f>SUM(E22,I22:N22,P22:P22)</f>
    </oc>
    <nc r="R22">
      <f>SUM(E22,I22,K22:N22,P22:P22)</f>
    </nc>
  </rcc>
  <rcc rId="7440" sId="1">
    <oc r="R23">
      <f>SUM(E23,I23:N23,P23:P23)</f>
    </oc>
    <nc r="R23">
      <f>SUM(E23,I23,K23:N23,P23:P23)</f>
    </nc>
  </rcc>
  <rcc rId="7441" sId="1">
    <oc r="R24">
      <f>SUM(E24,I24:N24,P24:P24)</f>
    </oc>
    <nc r="R24">
      <f>SUM(E24,I24,K24:N24,P24:P24)</f>
    </nc>
  </rcc>
  <rcc rId="7442" sId="1">
    <oc r="R25">
      <f>SUM(E25,I25:N25,P25:P25)</f>
    </oc>
    <nc r="R25">
      <f>SUM(E25,I25,K25:N25,P25:P25)</f>
    </nc>
  </rcc>
  <rcc rId="7443" sId="1">
    <oc r="R26">
      <f>SUM(E26,I26:N26,P26:P26)</f>
    </oc>
    <nc r="R26">
      <f>SUM(E26,I26,K26:N26,P26:P26)</f>
    </nc>
  </rcc>
  <rcc rId="7444" sId="1">
    <oc r="R27">
      <f>SUM(E27,I27:N27,P27:P27)</f>
    </oc>
    <nc r="R27">
      <f>SUM(E27,I27,K27:N27,P27:P27)</f>
    </nc>
  </rcc>
  <rcc rId="7445" sId="1">
    <oc r="R28">
      <f>SUM(E28,I28:N28,P28:P28)</f>
    </oc>
    <nc r="R28">
      <f>SUM(E28,I28,K28:N28,P28:P28)</f>
    </nc>
  </rcc>
  <rcc rId="7446" sId="1">
    <oc r="R29">
      <f>SUM(E29,I29:N29,P29:P29)</f>
    </oc>
    <nc r="R29">
      <f>SUM(E29,I29,K29:N29,P29:P29)</f>
    </nc>
  </rcc>
  <rcc rId="7447" sId="1">
    <oc r="R30">
      <f>SUM(E30,I30:N30,P30:P30)</f>
    </oc>
    <nc r="R30">
      <f>SUM(E30,I30,K30:N30,P30:P30)</f>
    </nc>
  </rcc>
  <rcc rId="7448" sId="1">
    <oc r="R31">
      <f>SUM(E31,I31:N31,P31:P31)</f>
    </oc>
    <nc r="R31">
      <f>SUM(E31,I31,K31:N31,P31:P31)</f>
    </nc>
  </rcc>
  <rcc rId="7449" sId="1">
    <oc r="R32">
      <f>SUM(E32,I32:N32,P32:P32)</f>
    </oc>
    <nc r="R32">
      <f>SUM(E32,I32,K32:N32,P32:P32)</f>
    </nc>
  </rcc>
  <rcc rId="7450" sId="1">
    <oc r="R33">
      <f>SUM(E33,I33:N33,P33:P33)</f>
    </oc>
    <nc r="R33">
      <f>SUM(E33,I33,K33:N33,P33:P33)</f>
    </nc>
  </rcc>
  <rcc rId="7451" sId="1">
    <oc r="R34">
      <f>SUM(E34,I34:N34,P34:P34)</f>
    </oc>
    <nc r="R34">
      <f>SUM(E34,I34,K34:N34,P34:P34)</f>
    </nc>
  </rcc>
  <rcc rId="7452" sId="1">
    <oc r="R35">
      <f>SUM(E35,I35:N35,P35:P35)</f>
    </oc>
    <nc r="R35">
      <f>SUM(E35,I35,K35:N35,P35:P35)</f>
    </nc>
  </rcc>
  <rcc rId="7453" sId="1">
    <oc r="R36">
      <f>SUM(E36,I36:N36,P36:P36)</f>
    </oc>
    <nc r="R36">
      <f>SUM(E36,I36,K36:N36,P36:P36)</f>
    </nc>
  </rcc>
  <rcc rId="7454" sId="1">
    <oc r="R37">
      <f>SUM(E37,I37:N37,P37:P37)</f>
    </oc>
    <nc r="R37">
      <f>SUM(E37,I37,K37:N37,P37:P37)</f>
    </nc>
  </rcc>
  <rcc rId="7455" sId="1">
    <oc r="R38">
      <f>SUM(E38,I38:N38,P38:P38)</f>
    </oc>
    <nc r="R38">
      <f>SUM(E38,I38,K38:N38,P38:P38)</f>
    </nc>
  </rcc>
  <rcc rId="7456" sId="1">
    <oc r="R39">
      <f>SUM(E39,I39:N39,P39:P39)</f>
    </oc>
    <nc r="R39">
      <f>SUM(E39,I39,K39:N39,P39:P39)</f>
    </nc>
  </rcc>
  <rcc rId="7457" sId="1">
    <oc r="R40">
      <f>SUM(E40,I40:N40,P40:P40)</f>
    </oc>
    <nc r="R40">
      <f>SUM(E40,I40,K40:N40,P40:P40)</f>
    </nc>
  </rcc>
  <rcc rId="7458" sId="1">
    <oc r="R41">
      <f>SUM(E41,I41:N41,P41:P41)</f>
    </oc>
    <nc r="R41">
      <f>SUM(E41,I41,K41:N41,P41:P41)</f>
    </nc>
  </rcc>
  <rcc rId="7459" sId="1">
    <oc r="R42">
      <f>SUM(E42,I42:N42,P42:P42)</f>
    </oc>
    <nc r="R42">
      <f>SUM(E42,I42,K42:N42,P42:P42)</f>
    </nc>
  </rcc>
  <rcc rId="7460" sId="1">
    <oc r="R43">
      <f>SUM(E43,I43:N43,P43:P43)</f>
    </oc>
    <nc r="R43">
      <f>SUM(E43,I43,K43:N43,P43:P43)</f>
    </nc>
  </rcc>
  <rcc rId="7461" sId="1">
    <oc r="R44">
      <f>SUM(E44,I44:N44,P44:P44)</f>
    </oc>
    <nc r="R44">
      <f>SUM(E44,I44,K44:N44,P44:P44)</f>
    </nc>
  </rcc>
  <rcc rId="7462" sId="1">
    <oc r="R45">
      <f>SUM(E45,I45:N45,P45:P45)</f>
    </oc>
    <nc r="R45">
      <f>SUM(E45,I45,K45:N45,P45:P45)</f>
    </nc>
  </rcc>
  <rcc rId="7463" sId="1">
    <oc r="R46">
      <f>SUM(E46,I46:N46,P46:P46)</f>
    </oc>
    <nc r="R46">
      <f>SUM(E46,I46,K46:N46,P46:P46)</f>
    </nc>
  </rcc>
  <rcc rId="7464" sId="1">
    <oc r="R47">
      <f>SUM(E47,I47:N47,P47:P47)</f>
    </oc>
    <nc r="R47">
      <f>SUM(E47,I47,K47:N47,P47:P47)</f>
    </nc>
  </rcc>
  <rcc rId="7465" sId="1">
    <oc r="R48">
      <f>SUM(E48,I48:N48,P48:P48)</f>
    </oc>
    <nc r="R48">
      <f>SUM(E48,I48,K48:N48,P48:P48)</f>
    </nc>
  </rcc>
  <rcc rId="7466" sId="1">
    <oc r="R49">
      <f>SUM(E49,I49:N49,P49:P49)</f>
    </oc>
    <nc r="R49">
      <f>SUM(E49,I49,K49:N49,P49:P49)</f>
    </nc>
  </rcc>
  <rcc rId="7467" sId="1">
    <oc r="R50">
      <f>SUM(E50,I50:N50,P50:P50)</f>
    </oc>
    <nc r="R50">
      <f>SUM(E50,I50,K50:N50,P50:P50)</f>
    </nc>
  </rcc>
  <rcc rId="7468" sId="1">
    <oc r="R51">
      <f>SUM(E51,I51:N51,P51:P51)</f>
    </oc>
    <nc r="R51">
      <f>SUM(E51,I51,K51:N51,P51:P51)</f>
    </nc>
  </rcc>
  <rcc rId="7469" sId="1">
    <oc r="R52">
      <f>SUM(E52,I52:N52,P52:P52)</f>
    </oc>
    <nc r="R52">
      <f>SUM(E52,I52,K52:N52,P52:P52)</f>
    </nc>
  </rcc>
  <rcc rId="7470" sId="1">
    <oc r="R53">
      <f>SUM(E53,I53:N53,P53:P53)</f>
    </oc>
    <nc r="R53">
      <f>SUM(E53,I53,K53:N53,P53:P53)</f>
    </nc>
  </rcc>
  <rcc rId="7471" sId="1">
    <oc r="R54">
      <f>SUM(E54,I54:N54,P54:P54)</f>
    </oc>
    <nc r="R54">
      <f>SUM(E54,I54,K54:N54,P54:P54)</f>
    </nc>
  </rcc>
  <rcc rId="7472" sId="1">
    <oc r="R55">
      <f>SUM(E55,I55:N55,P55:P55)</f>
    </oc>
    <nc r="R55">
      <f>SUM(E55,I55,K55:N55,P55:P55)</f>
    </nc>
  </rcc>
  <rcc rId="7473" sId="1">
    <oc r="R56">
      <f>SUM(E56,I56:N56,P56:P56)</f>
    </oc>
    <nc r="R56">
      <f>SUM(E56,I56,K56:N56,P56:P56)</f>
    </nc>
  </rcc>
  <rcc rId="7474" sId="1">
    <oc r="R57">
      <f>SUM(E57,I57:N57,P57:P57)</f>
    </oc>
    <nc r="R57">
      <f>SUM(E57,I57,K57:N57,P57:P57)</f>
    </nc>
  </rcc>
  <rcc rId="7475" sId="1">
    <oc r="R58">
      <f>SUM(E58,I58:N58,P58:P58)</f>
    </oc>
    <nc r="R58">
      <f>SUM(E58,I58,K58:N58,P58:P58)</f>
    </nc>
  </rcc>
  <rcc rId="7476" sId="1">
    <oc r="R59">
      <f>SUM(E59,I59:N59,P59:P59)</f>
    </oc>
    <nc r="R59">
      <f>SUM(E59,I59,K59:N59,P59:P59)</f>
    </nc>
  </rcc>
  <rcc rId="7477" sId="1">
    <oc r="R60">
      <f>SUM(E60,I60:N60,P60:P60)</f>
    </oc>
    <nc r="R60">
      <f>SUM(E60,I60,K60:N60,P60:P60)</f>
    </nc>
  </rcc>
  <rcc rId="7478" sId="1">
    <oc r="R61">
      <f>SUM(E61,I61:N61,P61:P61)</f>
    </oc>
    <nc r="R61">
      <f>SUM(E61,I61,K61:N61,P61:P61)</f>
    </nc>
  </rcc>
  <rcc rId="7479" sId="1">
    <oc r="R62">
      <f>SUM(E62,I62:N62,P62:P62)</f>
    </oc>
    <nc r="R62">
      <f>SUM(E62,I62,K62:N62,P62:P62)</f>
    </nc>
  </rcc>
  <rcc rId="7480" sId="1">
    <oc r="R63">
      <f>SUM(E63,I63:N63,P63:P63)</f>
    </oc>
    <nc r="R63">
      <f>SUM(E63,I63,K63:N63,P63:P63)</f>
    </nc>
  </rcc>
  <rcc rId="7481" sId="1">
    <oc r="R64">
      <f>SUM(E64,I64:N64,P64:P64)</f>
    </oc>
    <nc r="R64">
      <f>SUM(E64,I64,K64:N64,P64:P64)</f>
    </nc>
  </rcc>
  <rcc rId="7482" sId="1">
    <oc r="R65">
      <f>SUM(E65,I65:N65,P65:P65)</f>
    </oc>
    <nc r="R65">
      <f>SUM(E65,I65,K65:N65,P65:P65)</f>
    </nc>
  </rcc>
  <rcc rId="7483" sId="1">
    <oc r="R66">
      <f>SUM(E66,I66:N66,P66:P66)</f>
    </oc>
    <nc r="R66">
      <f>SUM(E66,I66,K66:N66,P66:P66)</f>
    </nc>
  </rcc>
  <rcc rId="7484" sId="1">
    <oc r="R67">
      <f>SUM(E67,I67:N67,P67:P67)</f>
    </oc>
    <nc r="R67">
      <f>SUM(E67,I67,K67:N67,P67:P67)</f>
    </nc>
  </rcc>
  <rcc rId="7485" sId="1">
    <oc r="R68">
      <f>SUM(E68,I68:N68,P68:P68)</f>
    </oc>
    <nc r="R68">
      <f>SUM(E68,I68,K68:N68,P68:P68)</f>
    </nc>
  </rcc>
  <rcc rId="7486" sId="1">
    <oc r="R69">
      <f>SUM(E69,I69:N69,P69:P69)</f>
    </oc>
    <nc r="R69">
      <f>SUM(E69,I69,K69:N69,P69:P69)</f>
    </nc>
  </rcc>
  <rcc rId="7487" sId="1">
    <oc r="R70">
      <f>SUM(E70,I70:N70,P70:P70)</f>
    </oc>
    <nc r="R70">
      <f>SUM(E70,I70,K70:N70,P70:P70)</f>
    </nc>
  </rcc>
  <rcc rId="7488" sId="1">
    <oc r="R71">
      <f>SUM(E71,I71:N71,P71:P71)</f>
    </oc>
    <nc r="R71">
      <f>SUM(E71,I71,K71:N71,P71:P71)</f>
    </nc>
  </rcc>
  <rcc rId="7489" sId="1">
    <oc r="R72">
      <f>SUM(E72,I72:N72,P72:P72)</f>
    </oc>
    <nc r="R72">
      <f>SUM(E72,I72,K72:N72,P72:P72)</f>
    </nc>
  </rcc>
  <rcc rId="7490" sId="1">
    <oc r="R73">
      <f>SUM(E73,I73:N73,P73:P73)</f>
    </oc>
    <nc r="R73">
      <f>SUM(E73,I73,K73:N73,P73:P73)</f>
    </nc>
  </rcc>
  <rcc rId="7491" sId="1">
    <oc r="R74">
      <f>SUM(E74,I74:N74,P74:P74)</f>
    </oc>
    <nc r="R74">
      <f>SUM(E74,I74,K74:N74,P74:P74)</f>
    </nc>
  </rcc>
  <rcc rId="7492" sId="1">
    <oc r="R75">
      <f>SUM(E75,I75:N75,P75:P75)</f>
    </oc>
    <nc r="R75">
      <f>SUM(E75,I75,K75:N75,P75:P75)</f>
    </nc>
  </rcc>
  <rcc rId="7493" sId="1">
    <oc r="R76">
      <f>SUM(E76,I76:N76,P76:P76)</f>
    </oc>
    <nc r="R76">
      <f>SUM(E76,I76,K76:N76,P76:P76)</f>
    </nc>
  </rcc>
  <rcc rId="7494" sId="1">
    <oc r="R77">
      <f>SUM(E77,I77:N77,P77:P77)</f>
    </oc>
    <nc r="R77">
      <f>SUM(E77,I77,K77:N77,P77:P77)</f>
    </nc>
  </rcc>
  <rcc rId="7495" sId="1" numFmtId="4">
    <nc r="J48">
      <v>315</v>
    </nc>
  </rcc>
  <rcc rId="7496" sId="1">
    <oc r="AA6">
      <f>SUM(I6:N6)</f>
    </oc>
    <nc r="AA6">
      <f>SUM(I6,K6:N6)</f>
    </nc>
  </rcc>
  <rcc rId="7497" sId="1">
    <oc r="AA7">
      <f>SUM(I7:N7)</f>
    </oc>
    <nc r="AA7">
      <f>SUM(I7,K7:N7)</f>
    </nc>
  </rcc>
  <rcc rId="7498" sId="1">
    <oc r="AA8">
      <f>SUM(I8:N8)</f>
    </oc>
    <nc r="AA8">
      <f>SUM(I8,K8:N8)</f>
    </nc>
  </rcc>
  <rcc rId="7499" sId="1">
    <oc r="AA9">
      <f>SUM(I9:N9)</f>
    </oc>
    <nc r="AA9">
      <f>SUM(I9,K9:N9)</f>
    </nc>
  </rcc>
  <rcc rId="7500" sId="1">
    <oc r="AA10">
      <f>SUM(I10:N10)</f>
    </oc>
    <nc r="AA10">
      <f>SUM(I10,K10:N10)</f>
    </nc>
  </rcc>
  <rcc rId="7501" sId="1">
    <oc r="AA11">
      <f>SUM(I11:N11)</f>
    </oc>
    <nc r="AA11">
      <f>SUM(I11,K11:N11)</f>
    </nc>
  </rcc>
  <rcc rId="7502" sId="1">
    <oc r="AA12">
      <f>SUM(I12:N12)</f>
    </oc>
    <nc r="AA12">
      <f>SUM(I12,K12:N12)</f>
    </nc>
  </rcc>
  <rcc rId="7503" sId="1">
    <oc r="AA13">
      <f>SUM(I13:N13)</f>
    </oc>
    <nc r="AA13">
      <f>SUM(I13,K13:N13)</f>
    </nc>
  </rcc>
  <rcc rId="7504" sId="1">
    <oc r="AA14">
      <f>SUM(I14:N14)</f>
    </oc>
    <nc r="AA14">
      <f>SUM(I14,K14:N14)</f>
    </nc>
  </rcc>
  <rcc rId="7505" sId="1">
    <oc r="AA15">
      <f>SUM(I15:N15)</f>
    </oc>
    <nc r="AA15">
      <f>SUM(I15,K15:N15)</f>
    </nc>
  </rcc>
  <rcc rId="7506" sId="1">
    <oc r="AA16">
      <f>SUM(I16:N16)</f>
    </oc>
    <nc r="AA16">
      <f>SUM(I16,K16:N16)</f>
    </nc>
  </rcc>
  <rcc rId="7507" sId="1">
    <oc r="AA17">
      <f>SUM(I17:N17)</f>
    </oc>
    <nc r="AA17">
      <f>SUM(I17,K17:N17)</f>
    </nc>
  </rcc>
  <rcc rId="7508" sId="1">
    <oc r="AA18">
      <f>SUM(I18:N18)</f>
    </oc>
    <nc r="AA18">
      <f>SUM(I18,K18:N18)</f>
    </nc>
  </rcc>
  <rcc rId="7509" sId="1">
    <oc r="AA19">
      <f>SUM(I19:N19)</f>
    </oc>
    <nc r="AA19">
      <f>SUM(I19,K19:N19)</f>
    </nc>
  </rcc>
  <rcc rId="7510" sId="1">
    <oc r="AA20">
      <f>SUM(I20:N20)</f>
    </oc>
    <nc r="AA20">
      <f>SUM(I20,K20:N20)</f>
    </nc>
  </rcc>
  <rcc rId="7511" sId="1">
    <oc r="AA21">
      <f>SUM(I21:N21)</f>
    </oc>
    <nc r="AA21">
      <f>SUM(I21,K21:N21)</f>
    </nc>
  </rcc>
  <rcc rId="7512" sId="1">
    <oc r="AA22">
      <f>SUM(I22:N22)</f>
    </oc>
    <nc r="AA22">
      <f>SUM(I22,K22:N22)</f>
    </nc>
  </rcc>
  <rcc rId="7513" sId="1">
    <oc r="AA23">
      <f>SUM(I23:N23)</f>
    </oc>
    <nc r="AA23">
      <f>SUM(I23,K23:N23)</f>
    </nc>
  </rcc>
  <rcc rId="7514" sId="1">
    <oc r="AA24">
      <f>SUM(I24:N24)</f>
    </oc>
    <nc r="AA24">
      <f>SUM(I24,K24:N24)</f>
    </nc>
  </rcc>
  <rcc rId="7515" sId="1">
    <oc r="AA25">
      <f>SUM(I25:N25)</f>
    </oc>
    <nc r="AA25">
      <f>SUM(I25,K25:N25)</f>
    </nc>
  </rcc>
  <rcc rId="7516" sId="1">
    <oc r="AA26">
      <f>SUM(I26:N26)</f>
    </oc>
    <nc r="AA26">
      <f>SUM(I26,K26:N26)</f>
    </nc>
  </rcc>
  <rcc rId="7517" sId="1">
    <oc r="AA27">
      <f>SUM(I27:N27)</f>
    </oc>
    <nc r="AA27">
      <f>SUM(I27,K27:N27)</f>
    </nc>
  </rcc>
  <rcc rId="7518" sId="1">
    <oc r="AA28">
      <f>SUM(I28:N28)</f>
    </oc>
    <nc r="AA28">
      <f>SUM(I28,K28:N28)</f>
    </nc>
  </rcc>
  <rcc rId="7519" sId="1">
    <oc r="AA29">
      <f>SUM(I29:N29)</f>
    </oc>
    <nc r="AA29">
      <f>SUM(I29,K29:N29)</f>
    </nc>
  </rcc>
  <rcc rId="7520" sId="1">
    <oc r="AA30">
      <f>SUM(I30:N30)</f>
    </oc>
    <nc r="AA30">
      <f>SUM(I30,K30:N30)</f>
    </nc>
  </rcc>
  <rcc rId="7521" sId="1">
    <oc r="AA31">
      <f>SUM(I31:N31)</f>
    </oc>
    <nc r="AA31">
      <f>SUM(I31,K31:N31)</f>
    </nc>
  </rcc>
  <rcc rId="7522" sId="1">
    <oc r="AA32">
      <f>SUM(I32:N32)</f>
    </oc>
    <nc r="AA32">
      <f>SUM(I32,K32:N32)</f>
    </nc>
  </rcc>
  <rcc rId="7523" sId="1">
    <oc r="AA33">
      <f>SUM(I33:N33)</f>
    </oc>
    <nc r="AA33">
      <f>SUM(I33,K33:N33)</f>
    </nc>
  </rcc>
  <rcc rId="7524" sId="1">
    <oc r="AA34">
      <f>SUM(I34:N34)</f>
    </oc>
    <nc r="AA34">
      <f>SUM(I34,K34:N34)</f>
    </nc>
  </rcc>
  <rcc rId="7525" sId="1">
    <oc r="AA35">
      <f>SUM(I35:N35)</f>
    </oc>
    <nc r="AA35">
      <f>SUM(I35,K35:N35)</f>
    </nc>
  </rcc>
  <rcc rId="7526" sId="1">
    <oc r="AA36">
      <f>SUM(I36:N36)</f>
    </oc>
    <nc r="AA36">
      <f>SUM(I36,K36:N36)</f>
    </nc>
  </rcc>
  <rcc rId="7527" sId="1">
    <oc r="AA37">
      <f>SUM(I37:N37)</f>
    </oc>
    <nc r="AA37">
      <f>SUM(I37,K37:N37)</f>
    </nc>
  </rcc>
  <rcc rId="7528" sId="1">
    <oc r="AA38">
      <f>SUM(I38:N38)</f>
    </oc>
    <nc r="AA38">
      <f>SUM(I38,K38:N38)</f>
    </nc>
  </rcc>
  <rcc rId="7529" sId="1">
    <oc r="AA39">
      <f>SUM(I39:N39)</f>
    </oc>
    <nc r="AA39">
      <f>SUM(I39,K39:N39)</f>
    </nc>
  </rcc>
  <rcc rId="7530" sId="1">
    <oc r="AA40">
      <f>SUM(I40:N40)</f>
    </oc>
    <nc r="AA40">
      <f>SUM(I40,K40:N40)</f>
    </nc>
  </rcc>
  <rcc rId="7531" sId="1">
    <oc r="AA41">
      <f>SUM(I41:N41)</f>
    </oc>
    <nc r="AA41">
      <f>SUM(I41,K41:N41)</f>
    </nc>
  </rcc>
  <rcc rId="7532" sId="1">
    <oc r="AA42">
      <f>SUM(I42:N42)</f>
    </oc>
    <nc r="AA42">
      <f>SUM(I42,K42:N42)</f>
    </nc>
  </rcc>
  <rcc rId="7533" sId="1">
    <oc r="AA43">
      <f>SUM(I43:N43)</f>
    </oc>
    <nc r="AA43">
      <f>SUM(I43,K43:N43)</f>
    </nc>
  </rcc>
  <rcc rId="7534" sId="1">
    <oc r="AA44">
      <f>SUM(I44:N44)</f>
    </oc>
    <nc r="AA44">
      <f>SUM(I44,K44:N44)</f>
    </nc>
  </rcc>
  <rcc rId="7535" sId="1">
    <oc r="AA45">
      <f>SUM(I45:N45)</f>
    </oc>
    <nc r="AA45">
      <f>SUM(I45,K45:N45)</f>
    </nc>
  </rcc>
  <rcc rId="7536" sId="1">
    <oc r="AA46">
      <f>SUM(I46:N46)</f>
    </oc>
    <nc r="AA46">
      <f>SUM(I46,K46:N46)</f>
    </nc>
  </rcc>
  <rcc rId="7537" sId="1">
    <oc r="AA47">
      <f>SUM(I47:N47)</f>
    </oc>
    <nc r="AA47">
      <f>SUM(I47,K47:N47)</f>
    </nc>
  </rcc>
  <rcc rId="7538" sId="1">
    <oc r="AA48">
      <f>SUM(I48:N48)</f>
    </oc>
    <nc r="AA48">
      <f>SUM(I48,K48:N48)</f>
    </nc>
  </rcc>
  <rcc rId="7539" sId="1">
    <oc r="AA49">
      <f>SUM(I49:N49)</f>
    </oc>
    <nc r="AA49">
      <f>SUM(I49,K49:N49)</f>
    </nc>
  </rcc>
  <rcc rId="7540" sId="1">
    <oc r="AA50">
      <f>SUM(I50:N50)</f>
    </oc>
    <nc r="AA50">
      <f>SUM(I50,K50:N50)</f>
    </nc>
  </rcc>
  <rcc rId="7541" sId="1">
    <oc r="AA51">
      <f>SUM(I51:N51)</f>
    </oc>
    <nc r="AA51">
      <f>SUM(I51,K51:N51)</f>
    </nc>
  </rcc>
  <rcc rId="7542" sId="1">
    <oc r="AA52">
      <f>SUM(I52:N52)</f>
    </oc>
    <nc r="AA52">
      <f>SUM(I52,K52:N52)</f>
    </nc>
  </rcc>
  <rcc rId="7543" sId="1">
    <oc r="AA53">
      <f>SUM(I53:N53)</f>
    </oc>
    <nc r="AA53">
      <f>SUM(I53,K53:N53)</f>
    </nc>
  </rcc>
  <rcc rId="7544" sId="1">
    <oc r="AA54">
      <f>SUM(I54:N54)</f>
    </oc>
    <nc r="AA54">
      <f>SUM(I54,K54:N54)</f>
    </nc>
  </rcc>
  <rcc rId="7545" sId="1">
    <oc r="AA55">
      <f>SUM(I55:N55)</f>
    </oc>
    <nc r="AA55">
      <f>SUM(I55,K55:N55)</f>
    </nc>
  </rcc>
  <rcc rId="7546" sId="1">
    <oc r="AA56">
      <f>SUM(I56:N56)</f>
    </oc>
    <nc r="AA56">
      <f>SUM(I56,K56:N56)</f>
    </nc>
  </rcc>
  <rcc rId="7547" sId="1">
    <oc r="AA57">
      <f>SUM(I57:N57)</f>
    </oc>
    <nc r="AA57">
      <f>SUM(I57,K57:N57)</f>
    </nc>
  </rcc>
  <rcc rId="7548" sId="1">
    <oc r="AA58">
      <f>SUM(I58:N58)</f>
    </oc>
    <nc r="AA58">
      <f>SUM(I58,K58:N58)</f>
    </nc>
  </rcc>
  <rcc rId="7549" sId="1">
    <oc r="AA59">
      <f>SUM(I59:N59)</f>
    </oc>
    <nc r="AA59">
      <f>SUM(I59,K59:N59)</f>
    </nc>
  </rcc>
  <rcc rId="7550" sId="1">
    <oc r="AA60">
      <f>SUM(I60:N60)</f>
    </oc>
    <nc r="AA60">
      <f>SUM(I60,K60:N60)</f>
    </nc>
  </rcc>
  <rcc rId="7551" sId="1">
    <oc r="AA61">
      <f>SUM(I61:N61)</f>
    </oc>
    <nc r="AA61">
      <f>SUM(I61,K61:N61)</f>
    </nc>
  </rcc>
  <rcc rId="7552" sId="1">
    <oc r="AA62">
      <f>SUM(I62:N62)</f>
    </oc>
    <nc r="AA62">
      <f>SUM(I62,K62:N62)</f>
    </nc>
  </rcc>
  <rcc rId="7553" sId="1">
    <oc r="AA63">
      <f>SUM(I63:N63)</f>
    </oc>
    <nc r="AA63">
      <f>SUM(I63,K63:N63)</f>
    </nc>
  </rcc>
  <rcc rId="7554" sId="1">
    <oc r="AA64">
      <f>SUM(I64:N64)</f>
    </oc>
    <nc r="AA64">
      <f>SUM(I64,K64:N64)</f>
    </nc>
  </rcc>
  <rcc rId="7555" sId="1">
    <oc r="AA65">
      <f>SUM(I65:N65)</f>
    </oc>
    <nc r="AA65">
      <f>SUM(I65,K65:N65)</f>
    </nc>
  </rcc>
  <rcc rId="7556" sId="1">
    <oc r="AA66">
      <f>SUM(I66:N66)</f>
    </oc>
    <nc r="AA66">
      <f>SUM(I66,K66:N66)</f>
    </nc>
  </rcc>
  <rcc rId="7557" sId="1">
    <oc r="AA67">
      <f>SUM(I67:N67)</f>
    </oc>
    <nc r="AA67">
      <f>SUM(I67,K67:N67)</f>
    </nc>
  </rcc>
  <rcc rId="7558" sId="1">
    <oc r="AA68">
      <f>SUM(I68:N68)</f>
    </oc>
    <nc r="AA68">
      <f>SUM(I68,K68:N68)</f>
    </nc>
  </rcc>
  <rcc rId="7559" sId="1">
    <oc r="AA69">
      <f>SUM(I69:N69)</f>
    </oc>
    <nc r="AA69">
      <f>SUM(I69,K69:N69)</f>
    </nc>
  </rcc>
  <rcc rId="7560" sId="1">
    <oc r="AA70">
      <f>SUM(I70:N70)</f>
    </oc>
    <nc r="AA70">
      <f>SUM(I70,K70:N70)</f>
    </nc>
  </rcc>
  <rcc rId="7561" sId="1">
    <oc r="AA71">
      <f>SUM(I71:N71)</f>
    </oc>
    <nc r="AA71">
      <f>SUM(I71,K71:N71)</f>
    </nc>
  </rcc>
  <rcc rId="7562" sId="1">
    <oc r="AA72">
      <f>SUM(I72:N72)</f>
    </oc>
    <nc r="AA72">
      <f>SUM(I72,K72:N72)</f>
    </nc>
  </rcc>
  <rcc rId="7563" sId="1">
    <oc r="AA73">
      <f>SUM(I73:N73)</f>
    </oc>
    <nc r="AA73">
      <f>SUM(I73,K73:N73)</f>
    </nc>
  </rcc>
  <rcc rId="7564" sId="1">
    <oc r="AA74">
      <f>SUM(I74:N74)</f>
    </oc>
    <nc r="AA74">
      <f>SUM(I74,K74:N74)</f>
    </nc>
  </rcc>
  <rcc rId="7565" sId="1">
    <oc r="AA75">
      <f>SUM(I75:N75)</f>
    </oc>
    <nc r="AA75">
      <f>SUM(I75,K75:N75)</f>
    </nc>
  </rcc>
  <rcc rId="7566" sId="1">
    <oc r="AA76">
      <f>SUM(I76:N76)</f>
    </oc>
    <nc r="AA76">
      <f>SUM(I76,K76:N76)</f>
    </nc>
  </rcc>
  <rcc rId="7567" sId="1">
    <oc r="AA77">
      <f>SUM(I77:N77)</f>
    </oc>
    <nc r="AA77">
      <f>SUM(I77,K77:N77)</f>
    </nc>
  </rcc>
  <rcv guid="{ECA95C7A-EFD8-4EC4-85A2-34F63C8C25EF}" action="delete"/>
  <rdn rId="0" localSheetId="1" customView="1" name="Z_ECA95C7A_EFD8_4EC4_85A2_34F63C8C25EF_.wvu.PrintArea" hidden="1" oldHidden="1">
    <formula>'ukazatele PO 2021'!$E$6:$AC$79</formula>
    <oldFormula>'ukazatele PO 2021'!$E$6:$AC$79</oldFormula>
  </rdn>
  <rdn rId="0" localSheetId="1" customView="1" name="Z_ECA95C7A_EFD8_4EC4_85A2_34F63C8C25EF_.wvu.PrintTitles" hidden="1" oldHidden="1">
    <formula>'ukazatele PO 2021'!$A:$D,'ukazatele PO 2021'!$1:$5</formula>
    <oldFormula>'ukazatele PO 2021'!$A:$D,'ukazatele PO 2021'!$1:$5</oldFormula>
  </rdn>
  <rdn rId="0" localSheetId="1" customView="1" name="Z_ECA95C7A_EFD8_4EC4_85A2_34F63C8C25EF_.wvu.Cols" hidden="1" oldHidden="1">
    <formula>'ukazatele PO 2021'!$C:$C,'ukazatele PO 2021'!$K:$L,'ukazatele PO 2021'!$P:$P</formula>
    <oldFormula>'ukazatele PO 2021'!$C:$C,'ukazatele PO 2021'!$K:$L,'ukazatele PO 2021'!$P:$P</oldFormula>
  </rdn>
  <rdn rId="0" localSheetId="1" customView="1" name="Z_ECA95C7A_EFD8_4EC4_85A2_34F63C8C25EF_.wvu.FilterData" hidden="1" oldHidden="1">
    <formula>'ukazatele PO 2021'!$A$5:$AE$77</formula>
    <oldFormula>'ukazatele PO 2021'!$A$5:$AE$77</oldFormula>
  </rdn>
  <rcv guid="{ECA95C7A-EFD8-4EC4-85A2-34F63C8C25EF}" action="add"/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comments" Target="../comments1.x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4.bin"/><Relationship Id="rId3" Type="http://schemas.openxmlformats.org/officeDocument/2006/relationships/printerSettings" Target="../printerSettings/printerSettings19.bin"/><Relationship Id="rId7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11" Type="http://schemas.openxmlformats.org/officeDocument/2006/relationships/printerSettings" Target="../printerSettings/printerSettings27.bin"/><Relationship Id="rId5" Type="http://schemas.openxmlformats.org/officeDocument/2006/relationships/printerSettings" Target="../printerSettings/printerSettings21.bin"/><Relationship Id="rId10" Type="http://schemas.openxmlformats.org/officeDocument/2006/relationships/printerSettings" Target="../printerSettings/printerSettings26.bin"/><Relationship Id="rId4" Type="http://schemas.openxmlformats.org/officeDocument/2006/relationships/printerSettings" Target="../printerSettings/printerSettings20.bin"/><Relationship Id="rId9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F84"/>
  <sheetViews>
    <sheetView tabSelected="1" zoomScale="90" zoomScaleNormal="90" workbookViewId="0">
      <pane xSplit="4" ySplit="5" topLeftCell="F6" activePane="bottomRight" state="frozen"/>
      <selection pane="topRight" activeCell="E1" sqref="E1"/>
      <selection pane="bottomLeft" activeCell="A6" sqref="A6"/>
      <selection pane="bottomRight" activeCell="H13" sqref="H13"/>
    </sheetView>
  </sheetViews>
  <sheetFormatPr defaultRowHeight="15" x14ac:dyDescent="0.25"/>
  <cols>
    <col min="1" max="1" width="5.42578125" customWidth="1"/>
    <col min="2" max="2" width="6" customWidth="1"/>
    <col min="3" max="3" width="12.5703125" hidden="1" customWidth="1"/>
    <col min="4" max="4" width="40.42578125" style="108" customWidth="1"/>
    <col min="5" max="5" width="12.5703125" style="2" customWidth="1"/>
    <col min="6" max="6" width="11" customWidth="1"/>
    <col min="7" max="7" width="11.5703125" customWidth="1"/>
    <col min="8" max="8" width="11.42578125" style="76" customWidth="1"/>
    <col min="9" max="9" width="9.28515625" style="52" customWidth="1"/>
    <col min="10" max="10" width="9.28515625" customWidth="1"/>
    <col min="11" max="11" width="9.28515625" style="294" hidden="1" customWidth="1"/>
    <col min="12" max="12" width="9.7109375" style="30" hidden="1" customWidth="1"/>
    <col min="13" max="14" width="9.7109375" style="30" customWidth="1"/>
    <col min="15" max="15" width="9.28515625" customWidth="1"/>
    <col min="16" max="16" width="10.28515625" hidden="1" customWidth="1"/>
    <col min="17" max="17" width="9.5703125" style="52" customWidth="1"/>
    <col min="18" max="18" width="12.7109375" style="52" customWidth="1"/>
    <col min="19" max="19" width="10.5703125" style="31" customWidth="1"/>
    <col min="20" max="20" width="11.28515625" customWidth="1"/>
    <col min="21" max="21" width="10.7109375" style="48" customWidth="1"/>
    <col min="22" max="22" width="10.28515625" style="92" customWidth="1"/>
    <col min="23" max="23" width="10.42578125" style="92" customWidth="1"/>
    <col min="24" max="24" width="11.140625" style="92" customWidth="1"/>
    <col min="25" max="25" width="10" style="92" customWidth="1"/>
    <col min="26" max="26" width="4.140625" style="29" customWidth="1"/>
    <col min="27" max="27" width="10.7109375" style="52" customWidth="1"/>
    <col min="28" max="28" width="9.7109375" style="52" customWidth="1"/>
    <col min="29" max="29" width="9.140625" style="52" customWidth="1"/>
    <col min="30" max="30" width="8.5703125" style="76" customWidth="1"/>
    <col min="31" max="31" width="3.7109375" customWidth="1"/>
    <col min="32" max="32" width="8.85546875" customWidth="1"/>
  </cols>
  <sheetData>
    <row r="1" spans="1:32" x14ac:dyDescent="0.25">
      <c r="A1" s="33" t="s">
        <v>146</v>
      </c>
    </row>
    <row r="2" spans="1:32" ht="15.75" thickBot="1" x14ac:dyDescent="0.3">
      <c r="A2" s="5" t="s">
        <v>49</v>
      </c>
      <c r="V2" s="93"/>
      <c r="W2" s="93"/>
      <c r="X2" s="93"/>
      <c r="Y2" s="281"/>
      <c r="Z2" s="282"/>
    </row>
    <row r="3" spans="1:32" ht="15.75" thickBot="1" x14ac:dyDescent="0.3">
      <c r="A3" s="353" t="s">
        <v>46</v>
      </c>
      <c r="E3" s="378" t="s">
        <v>145</v>
      </c>
      <c r="F3" s="379"/>
      <c r="G3" s="379"/>
      <c r="H3" s="380"/>
      <c r="I3" s="94" t="s">
        <v>70</v>
      </c>
      <c r="J3" s="43"/>
      <c r="K3" s="305"/>
      <c r="L3" s="42"/>
      <c r="M3" s="42"/>
      <c r="N3" s="42"/>
      <c r="O3" s="43"/>
      <c r="P3" s="43"/>
      <c r="Q3" s="53"/>
      <c r="R3" s="56" t="s">
        <v>47</v>
      </c>
      <c r="S3" s="135"/>
      <c r="T3" s="35"/>
      <c r="U3" s="49"/>
      <c r="V3" s="277" t="s">
        <v>127</v>
      </c>
      <c r="W3" s="278"/>
      <c r="X3" s="280" t="s">
        <v>128</v>
      </c>
      <c r="Y3" s="279"/>
      <c r="AA3" s="58" t="s">
        <v>81</v>
      </c>
    </row>
    <row r="4" spans="1:32" ht="53.65" customHeight="1" thickBot="1" x14ac:dyDescent="0.3">
      <c r="A4" s="6" t="s">
        <v>0</v>
      </c>
      <c r="B4" s="40" t="s">
        <v>1</v>
      </c>
      <c r="C4" s="262" t="s">
        <v>121</v>
      </c>
      <c r="D4" s="109" t="s">
        <v>50</v>
      </c>
      <c r="E4" s="1" t="s">
        <v>112</v>
      </c>
      <c r="F4" s="44" t="s">
        <v>2</v>
      </c>
      <c r="G4" s="65" t="s">
        <v>72</v>
      </c>
      <c r="H4" s="134" t="s">
        <v>113</v>
      </c>
      <c r="I4" s="64" t="s">
        <v>95</v>
      </c>
      <c r="J4" s="34" t="s">
        <v>152</v>
      </c>
      <c r="K4" s="346"/>
      <c r="L4" s="295"/>
      <c r="M4" s="297" t="s">
        <v>48</v>
      </c>
      <c r="N4" s="297" t="s">
        <v>136</v>
      </c>
      <c r="O4" s="337" t="s">
        <v>98</v>
      </c>
      <c r="P4" s="4"/>
      <c r="Q4" s="54" t="s">
        <v>73</v>
      </c>
      <c r="R4" s="57" t="s">
        <v>71</v>
      </c>
      <c r="S4" s="221" t="s">
        <v>2</v>
      </c>
      <c r="T4" s="36" t="s">
        <v>97</v>
      </c>
      <c r="U4" s="50" t="s">
        <v>113</v>
      </c>
      <c r="V4" s="230" t="s">
        <v>119</v>
      </c>
      <c r="W4" s="276" t="s">
        <v>126</v>
      </c>
      <c r="X4" s="291" t="s">
        <v>83</v>
      </c>
      <c r="Y4" s="236" t="s">
        <v>120</v>
      </c>
      <c r="Z4" s="78"/>
      <c r="AA4" s="59" t="s">
        <v>77</v>
      </c>
      <c r="AB4" s="60" t="s">
        <v>76</v>
      </c>
      <c r="AC4" s="61" t="s">
        <v>75</v>
      </c>
      <c r="AD4" s="61" t="s">
        <v>153</v>
      </c>
      <c r="AF4" s="283" t="s">
        <v>129</v>
      </c>
    </row>
    <row r="5" spans="1:32" ht="11.25" customHeight="1" x14ac:dyDescent="0.25">
      <c r="A5" s="3"/>
      <c r="B5" s="3"/>
      <c r="C5" s="3"/>
      <c r="D5" s="110"/>
      <c r="E5" s="174"/>
      <c r="F5" s="175"/>
      <c r="G5" s="176"/>
      <c r="H5" s="177"/>
      <c r="I5" s="63" t="s">
        <v>90</v>
      </c>
      <c r="J5" s="45" t="s">
        <v>90</v>
      </c>
      <c r="K5" s="306"/>
      <c r="L5" s="296" t="s">
        <v>92</v>
      </c>
      <c r="M5" s="306" t="s">
        <v>91</v>
      </c>
      <c r="N5" s="306" t="s">
        <v>91</v>
      </c>
      <c r="O5" s="338" t="s">
        <v>90</v>
      </c>
      <c r="P5" s="45"/>
      <c r="Q5" s="55" t="s">
        <v>91</v>
      </c>
      <c r="R5" s="138"/>
      <c r="S5" s="222"/>
      <c r="T5" s="139"/>
      <c r="U5" s="51"/>
      <c r="V5" s="286"/>
      <c r="W5" s="292" t="s">
        <v>130</v>
      </c>
      <c r="X5" s="171"/>
      <c r="Y5" s="237" t="s">
        <v>130</v>
      </c>
      <c r="AB5" s="31"/>
      <c r="AC5" s="31"/>
      <c r="AD5" s="31"/>
    </row>
    <row r="6" spans="1:32" ht="28.5" hidden="1" x14ac:dyDescent="0.25">
      <c r="A6" s="95">
        <v>301</v>
      </c>
      <c r="B6" s="96">
        <v>3121</v>
      </c>
      <c r="C6" s="264">
        <v>62690043</v>
      </c>
      <c r="D6" s="111" t="s">
        <v>3</v>
      </c>
      <c r="E6" s="178">
        <v>4774.1499999999996</v>
      </c>
      <c r="F6" s="179">
        <v>480.37</v>
      </c>
      <c r="G6" s="180">
        <v>0</v>
      </c>
      <c r="H6" s="181">
        <v>384.3</v>
      </c>
      <c r="I6" s="140"/>
      <c r="J6" s="228"/>
      <c r="K6" s="228"/>
      <c r="L6" s="141"/>
      <c r="M6" s="223"/>
      <c r="N6" s="223"/>
      <c r="O6" s="223"/>
      <c r="P6" s="142"/>
      <c r="Q6" s="250"/>
      <c r="R6" s="144">
        <f>SUM(E6,I6,K6:N6,P6:P6)</f>
        <v>4774.1499999999996</v>
      </c>
      <c r="S6" s="223">
        <f t="shared" ref="S6:S69" si="0">F6+M6</f>
        <v>480.37</v>
      </c>
      <c r="T6" s="145">
        <f t="shared" ref="T6:T37" si="1">G6+O6</f>
        <v>0</v>
      </c>
      <c r="U6" s="146">
        <f t="shared" ref="U6:U37" si="2">H6+Q6</f>
        <v>384.3</v>
      </c>
      <c r="V6" s="287">
        <f>4+1.45</f>
        <v>5.45</v>
      </c>
      <c r="W6" s="239"/>
      <c r="X6" s="231">
        <v>35.89</v>
      </c>
      <c r="Y6" s="238"/>
      <c r="Z6" s="147"/>
      <c r="AA6" s="335">
        <f>SUM(I6,K6:N6)</f>
        <v>0</v>
      </c>
      <c r="AB6" s="149">
        <f t="shared" ref="AB6:AB37" si="3">+O6</f>
        <v>0</v>
      </c>
      <c r="AC6" s="150">
        <f>Q6</f>
        <v>0</v>
      </c>
      <c r="AD6" s="150">
        <f>J6</f>
        <v>0</v>
      </c>
      <c r="AF6" s="284" t="str">
        <f>IF(ABS(AA6)+ABS(AB6)+ABS(AC6)+ABS(AD6)+ABS(W6)+ABS(Y6)&gt;0,"A","")</f>
        <v/>
      </c>
    </row>
    <row r="7" spans="1:32" ht="28.5" hidden="1" x14ac:dyDescent="0.25">
      <c r="A7" s="67">
        <v>302</v>
      </c>
      <c r="B7" s="97">
        <v>3121</v>
      </c>
      <c r="C7" s="265">
        <v>62690060</v>
      </c>
      <c r="D7" s="111" t="s">
        <v>4</v>
      </c>
      <c r="E7" s="178">
        <v>6819.2699999999995</v>
      </c>
      <c r="F7" s="182">
        <v>474.34999999999997</v>
      </c>
      <c r="G7" s="180">
        <v>0</v>
      </c>
      <c r="H7" s="183">
        <v>380.11999999999995</v>
      </c>
      <c r="I7" s="140"/>
      <c r="J7" s="172"/>
      <c r="K7" s="228"/>
      <c r="L7" s="141"/>
      <c r="M7" s="223"/>
      <c r="N7" s="223"/>
      <c r="O7" s="223"/>
      <c r="P7" s="142"/>
      <c r="Q7" s="250"/>
      <c r="R7" s="144">
        <f t="shared" ref="R7:R70" si="4">SUM(E7,I7,K7:N7,P7:P7)</f>
        <v>6819.2699999999995</v>
      </c>
      <c r="S7" s="223">
        <f t="shared" si="0"/>
        <v>474.34999999999997</v>
      </c>
      <c r="T7" s="145">
        <f t="shared" si="1"/>
        <v>0</v>
      </c>
      <c r="U7" s="146">
        <f t="shared" si="2"/>
        <v>380.11999999999995</v>
      </c>
      <c r="V7" s="287">
        <v>4</v>
      </c>
      <c r="W7" s="239"/>
      <c r="X7" s="232"/>
      <c r="Y7" s="239"/>
      <c r="Z7" s="147"/>
      <c r="AA7" s="151">
        <f t="shared" ref="AA7:AA70" si="5">SUM(I7,K7:N7)</f>
        <v>0</v>
      </c>
      <c r="AB7" s="152">
        <f t="shared" si="3"/>
        <v>0</v>
      </c>
      <c r="AC7" s="285">
        <f t="shared" ref="AC7:AC70" si="6">Q7</f>
        <v>0</v>
      </c>
      <c r="AD7" s="285">
        <f t="shared" ref="AD7:AD70" si="7">J7</f>
        <v>0</v>
      </c>
      <c r="AF7" s="284" t="str">
        <f t="shared" ref="AF7:AF70" si="8">IF(ABS(AA7)+ABS(AB7)+ABS(AC7)+ABS(AD7)+ABS(W7)+ABS(Y7)&gt;0,"A","")</f>
        <v/>
      </c>
    </row>
    <row r="8" spans="1:32" ht="42.75" hidden="1" x14ac:dyDescent="0.25">
      <c r="A8" s="67">
        <v>303</v>
      </c>
      <c r="B8" s="97">
        <v>3121</v>
      </c>
      <c r="C8" s="265">
        <v>62690221</v>
      </c>
      <c r="D8" s="112" t="s">
        <v>93</v>
      </c>
      <c r="E8" s="178">
        <v>3466.86</v>
      </c>
      <c r="F8" s="182">
        <v>369.38</v>
      </c>
      <c r="G8" s="180">
        <v>0</v>
      </c>
      <c r="H8" s="183">
        <v>295.93</v>
      </c>
      <c r="I8" s="140"/>
      <c r="J8" s="143"/>
      <c r="K8" s="228"/>
      <c r="L8" s="141"/>
      <c r="M8" s="223"/>
      <c r="N8" s="223"/>
      <c r="O8" s="223"/>
      <c r="P8" s="142"/>
      <c r="Q8" s="250"/>
      <c r="R8" s="144">
        <f t="shared" si="4"/>
        <v>3466.86</v>
      </c>
      <c r="S8" s="223">
        <f t="shared" si="0"/>
        <v>369.38</v>
      </c>
      <c r="T8" s="145">
        <f t="shared" si="1"/>
        <v>0</v>
      </c>
      <c r="U8" s="146">
        <f t="shared" si="2"/>
        <v>295.93</v>
      </c>
      <c r="V8" s="287">
        <v>4</v>
      </c>
      <c r="W8" s="239"/>
      <c r="X8" s="232">
        <v>19</v>
      </c>
      <c r="Y8" s="239"/>
      <c r="Z8" s="147"/>
      <c r="AA8" s="151">
        <f t="shared" si="5"/>
        <v>0</v>
      </c>
      <c r="AB8" s="152">
        <f t="shared" si="3"/>
        <v>0</v>
      </c>
      <c r="AC8" s="285">
        <f t="shared" si="6"/>
        <v>0</v>
      </c>
      <c r="AD8" s="285">
        <f t="shared" si="7"/>
        <v>0</v>
      </c>
      <c r="AF8" s="284" t="str">
        <f t="shared" si="8"/>
        <v/>
      </c>
    </row>
    <row r="9" spans="1:32" ht="51.75" hidden="1" customHeight="1" x14ac:dyDescent="0.25">
      <c r="A9" s="67">
        <v>312</v>
      </c>
      <c r="B9" s="97">
        <v>3122</v>
      </c>
      <c r="C9" s="265">
        <v>62690272</v>
      </c>
      <c r="D9" s="111" t="s">
        <v>86</v>
      </c>
      <c r="E9" s="178">
        <v>6915.5199999999995</v>
      </c>
      <c r="F9" s="182">
        <v>1632.9099999999999</v>
      </c>
      <c r="G9" s="180">
        <v>0</v>
      </c>
      <c r="H9" s="183">
        <v>1311.56</v>
      </c>
      <c r="I9" s="140"/>
      <c r="J9" s="228"/>
      <c r="K9" s="228"/>
      <c r="L9" s="141"/>
      <c r="M9" s="223"/>
      <c r="N9" s="223"/>
      <c r="O9" s="223"/>
      <c r="P9" s="142"/>
      <c r="Q9" s="250"/>
      <c r="R9" s="144">
        <f t="shared" si="4"/>
        <v>6915.5199999999995</v>
      </c>
      <c r="S9" s="223">
        <f t="shared" si="0"/>
        <v>1632.9099999999999</v>
      </c>
      <c r="T9" s="145">
        <f t="shared" si="1"/>
        <v>0</v>
      </c>
      <c r="U9" s="146">
        <f t="shared" si="2"/>
        <v>1311.56</v>
      </c>
      <c r="V9" s="287">
        <v>6</v>
      </c>
      <c r="W9" s="239"/>
      <c r="X9" s="231">
        <v>486.6</v>
      </c>
      <c r="Y9" s="238"/>
      <c r="Z9" s="147"/>
      <c r="AA9" s="151">
        <f t="shared" si="5"/>
        <v>0</v>
      </c>
      <c r="AB9" s="152">
        <f t="shared" si="3"/>
        <v>0</v>
      </c>
      <c r="AC9" s="285">
        <f t="shared" si="6"/>
        <v>0</v>
      </c>
      <c r="AD9" s="285">
        <f t="shared" si="7"/>
        <v>0</v>
      </c>
      <c r="AF9" s="284" t="str">
        <f t="shared" si="8"/>
        <v/>
      </c>
    </row>
    <row r="10" spans="1:32" ht="28.5" hidden="1" x14ac:dyDescent="0.25">
      <c r="A10" s="67">
        <v>307</v>
      </c>
      <c r="B10" s="97">
        <v>3122</v>
      </c>
      <c r="C10" s="265">
        <v>62690281</v>
      </c>
      <c r="D10" s="111" t="s">
        <v>5</v>
      </c>
      <c r="E10" s="178">
        <v>4860.2099999999991</v>
      </c>
      <c r="F10" s="182">
        <v>666.91</v>
      </c>
      <c r="G10" s="180">
        <v>185</v>
      </c>
      <c r="H10" s="183">
        <v>536.49</v>
      </c>
      <c r="I10" s="173"/>
      <c r="J10" s="143"/>
      <c r="K10" s="228"/>
      <c r="L10" s="141"/>
      <c r="M10" s="223"/>
      <c r="N10" s="223"/>
      <c r="O10" s="223"/>
      <c r="P10" s="142"/>
      <c r="Q10" s="250"/>
      <c r="R10" s="144">
        <f t="shared" si="4"/>
        <v>4860.2099999999991</v>
      </c>
      <c r="S10" s="223">
        <f t="shared" si="0"/>
        <v>666.91</v>
      </c>
      <c r="T10" s="145">
        <f t="shared" si="1"/>
        <v>185</v>
      </c>
      <c r="U10" s="146">
        <f t="shared" si="2"/>
        <v>536.49</v>
      </c>
      <c r="V10" s="287">
        <v>4</v>
      </c>
      <c r="W10" s="239"/>
      <c r="X10" s="232"/>
      <c r="Y10" s="239"/>
      <c r="Z10" s="147"/>
      <c r="AA10" s="151">
        <f t="shared" si="5"/>
        <v>0</v>
      </c>
      <c r="AB10" s="152">
        <f t="shared" si="3"/>
        <v>0</v>
      </c>
      <c r="AC10" s="285">
        <f t="shared" si="6"/>
        <v>0</v>
      </c>
      <c r="AD10" s="285">
        <f t="shared" si="7"/>
        <v>0</v>
      </c>
      <c r="AF10" s="284" t="str">
        <f t="shared" si="8"/>
        <v/>
      </c>
    </row>
    <row r="11" spans="1:32" ht="42.75" hidden="1" x14ac:dyDescent="0.25">
      <c r="A11" s="67">
        <v>308</v>
      </c>
      <c r="B11" s="97">
        <v>3127</v>
      </c>
      <c r="C11" s="265">
        <v>15062848</v>
      </c>
      <c r="D11" s="111" t="s">
        <v>6</v>
      </c>
      <c r="E11" s="184">
        <v>17750.990000000002</v>
      </c>
      <c r="F11" s="185">
        <v>1853.28</v>
      </c>
      <c r="G11" s="186">
        <v>0</v>
      </c>
      <c r="H11" s="187">
        <v>1545.6399999999999</v>
      </c>
      <c r="I11" s="140"/>
      <c r="J11" s="143"/>
      <c r="K11" s="228"/>
      <c r="L11" s="141"/>
      <c r="M11" s="223"/>
      <c r="N11" s="340"/>
      <c r="O11" s="339"/>
      <c r="P11" s="256"/>
      <c r="Q11" s="250"/>
      <c r="R11" s="144">
        <f t="shared" si="4"/>
        <v>17750.990000000002</v>
      </c>
      <c r="S11" s="223">
        <f t="shared" si="0"/>
        <v>1853.28</v>
      </c>
      <c r="T11" s="145">
        <f t="shared" si="1"/>
        <v>0</v>
      </c>
      <c r="U11" s="146">
        <f t="shared" si="2"/>
        <v>1545.6399999999999</v>
      </c>
      <c r="V11" s="287">
        <v>5</v>
      </c>
      <c r="W11" s="239"/>
      <c r="X11" s="232">
        <v>1915.2</v>
      </c>
      <c r="Y11" s="239"/>
      <c r="Z11" s="153"/>
      <c r="AA11" s="151">
        <f t="shared" si="5"/>
        <v>0</v>
      </c>
      <c r="AB11" s="152">
        <f t="shared" si="3"/>
        <v>0</v>
      </c>
      <c r="AC11" s="285">
        <f t="shared" si="6"/>
        <v>0</v>
      </c>
      <c r="AD11" s="285">
        <f t="shared" si="7"/>
        <v>0</v>
      </c>
      <c r="AF11" s="284" t="str">
        <f t="shared" si="8"/>
        <v/>
      </c>
    </row>
    <row r="12" spans="1:32" ht="28.5" hidden="1" x14ac:dyDescent="0.25">
      <c r="A12" s="67">
        <v>309</v>
      </c>
      <c r="B12" s="97">
        <v>3127</v>
      </c>
      <c r="C12" s="265">
        <v>175790</v>
      </c>
      <c r="D12" s="111" t="s">
        <v>7</v>
      </c>
      <c r="E12" s="184">
        <v>10899.75</v>
      </c>
      <c r="F12" s="185">
        <v>2125.0500000000002</v>
      </c>
      <c r="G12" s="186">
        <v>0</v>
      </c>
      <c r="H12" s="187">
        <v>1793.2700000000002</v>
      </c>
      <c r="I12" s="140"/>
      <c r="J12" s="143"/>
      <c r="K12" s="228"/>
      <c r="L12" s="141"/>
      <c r="M12" s="223"/>
      <c r="N12" s="340"/>
      <c r="O12" s="339"/>
      <c r="P12" s="256"/>
      <c r="Q12" s="250"/>
      <c r="R12" s="144">
        <f t="shared" si="4"/>
        <v>10899.75</v>
      </c>
      <c r="S12" s="223">
        <f t="shared" si="0"/>
        <v>2125.0500000000002</v>
      </c>
      <c r="T12" s="145">
        <f t="shared" si="1"/>
        <v>0</v>
      </c>
      <c r="U12" s="146">
        <f t="shared" si="2"/>
        <v>1793.2700000000002</v>
      </c>
      <c r="V12" s="287">
        <v>5</v>
      </c>
      <c r="W12" s="239"/>
      <c r="X12" s="232">
        <v>569.79999999999995</v>
      </c>
      <c r="Y12" s="239"/>
      <c r="Z12" s="153"/>
      <c r="AA12" s="151">
        <f t="shared" si="5"/>
        <v>0</v>
      </c>
      <c r="AB12" s="152">
        <f t="shared" si="3"/>
        <v>0</v>
      </c>
      <c r="AC12" s="285">
        <f t="shared" si="6"/>
        <v>0</v>
      </c>
      <c r="AD12" s="285">
        <f t="shared" si="7"/>
        <v>0</v>
      </c>
      <c r="AF12" s="284" t="str">
        <f t="shared" si="8"/>
        <v/>
      </c>
    </row>
    <row r="13" spans="1:32" ht="42.75" x14ac:dyDescent="0.25">
      <c r="A13" s="67">
        <v>317</v>
      </c>
      <c r="B13" s="97">
        <v>3127</v>
      </c>
      <c r="C13" s="265">
        <v>145238</v>
      </c>
      <c r="D13" s="111" t="s">
        <v>8</v>
      </c>
      <c r="E13" s="184">
        <v>7832.8999999999987</v>
      </c>
      <c r="F13" s="185">
        <v>1490.91</v>
      </c>
      <c r="G13" s="186">
        <v>120.8</v>
      </c>
      <c r="H13" s="187">
        <v>1203.03</v>
      </c>
      <c r="I13" s="140">
        <v>16.260000000000002</v>
      </c>
      <c r="J13" s="143"/>
      <c r="K13" s="228"/>
      <c r="L13" s="141"/>
      <c r="M13" s="223">
        <v>7.85</v>
      </c>
      <c r="N13" s="223"/>
      <c r="O13" s="217">
        <v>-16.260000000000002</v>
      </c>
      <c r="P13" s="256"/>
      <c r="Q13" s="250">
        <v>7.85</v>
      </c>
      <c r="R13" s="144">
        <f t="shared" si="4"/>
        <v>7857.0099999999993</v>
      </c>
      <c r="S13" s="223">
        <f t="shared" si="0"/>
        <v>1498.76</v>
      </c>
      <c r="T13" s="145">
        <f t="shared" si="1"/>
        <v>104.53999999999999</v>
      </c>
      <c r="U13" s="146">
        <f>H13+Q13</f>
        <v>1210.8799999999999</v>
      </c>
      <c r="V13" s="287">
        <v>4</v>
      </c>
      <c r="W13" s="239"/>
      <c r="X13" s="232"/>
      <c r="Y13" s="239"/>
      <c r="Z13" s="153"/>
      <c r="AA13" s="151">
        <f t="shared" si="5"/>
        <v>24.11</v>
      </c>
      <c r="AB13" s="152">
        <f t="shared" si="3"/>
        <v>-16.260000000000002</v>
      </c>
      <c r="AC13" s="285">
        <f>Q13</f>
        <v>7.85</v>
      </c>
      <c r="AD13" s="285">
        <f t="shared" si="7"/>
        <v>0</v>
      </c>
      <c r="AF13" s="284" t="str">
        <f t="shared" si="8"/>
        <v>A</v>
      </c>
    </row>
    <row r="14" spans="1:32" ht="28.5" hidden="1" x14ac:dyDescent="0.25">
      <c r="A14" s="67">
        <v>305</v>
      </c>
      <c r="B14" s="97">
        <v>3122</v>
      </c>
      <c r="C14" s="265">
        <v>62690035</v>
      </c>
      <c r="D14" s="111" t="s">
        <v>65</v>
      </c>
      <c r="E14" s="184">
        <v>6993.76</v>
      </c>
      <c r="F14" s="185">
        <v>1421.37</v>
      </c>
      <c r="G14" s="186">
        <v>0</v>
      </c>
      <c r="H14" s="187">
        <v>1147.27</v>
      </c>
      <c r="I14" s="140"/>
      <c r="J14" s="143"/>
      <c r="K14" s="228"/>
      <c r="L14" s="141"/>
      <c r="M14" s="223"/>
      <c r="N14" s="223"/>
      <c r="O14" s="217"/>
      <c r="P14" s="256"/>
      <c r="Q14" s="250"/>
      <c r="R14" s="144">
        <f>SUM(E14,I14,K14:N14,P14:P14)</f>
        <v>6993.76</v>
      </c>
      <c r="S14" s="223">
        <f t="shared" si="0"/>
        <v>1421.37</v>
      </c>
      <c r="T14" s="145">
        <f t="shared" si="1"/>
        <v>0</v>
      </c>
      <c r="U14" s="146">
        <f t="shared" si="2"/>
        <v>1147.27</v>
      </c>
      <c r="V14" s="287">
        <v>4</v>
      </c>
      <c r="W14" s="239"/>
      <c r="X14" s="232">
        <v>95.5</v>
      </c>
      <c r="Y14" s="239"/>
      <c r="Z14" s="153"/>
      <c r="AA14" s="151">
        <f t="shared" si="5"/>
        <v>0</v>
      </c>
      <c r="AB14" s="152">
        <f t="shared" si="3"/>
        <v>0</v>
      </c>
      <c r="AC14" s="285">
        <f t="shared" si="6"/>
        <v>0</v>
      </c>
      <c r="AD14" s="285">
        <f t="shared" si="7"/>
        <v>0</v>
      </c>
      <c r="AF14" s="284" t="str">
        <f t="shared" si="8"/>
        <v/>
      </c>
    </row>
    <row r="15" spans="1:32" ht="42.75" hidden="1" x14ac:dyDescent="0.25">
      <c r="A15" s="67">
        <v>314</v>
      </c>
      <c r="B15" s="97">
        <v>3122</v>
      </c>
      <c r="C15" s="265">
        <v>581101</v>
      </c>
      <c r="D15" s="111" t="s">
        <v>9</v>
      </c>
      <c r="E15" s="184">
        <v>8697.93</v>
      </c>
      <c r="F15" s="185">
        <v>861.2600000000001</v>
      </c>
      <c r="G15" s="186">
        <v>0</v>
      </c>
      <c r="H15" s="187">
        <v>690.96</v>
      </c>
      <c r="I15" s="140"/>
      <c r="J15" s="143"/>
      <c r="K15" s="228"/>
      <c r="L15" s="333"/>
      <c r="M15" s="223"/>
      <c r="N15" s="340"/>
      <c r="O15" s="339"/>
      <c r="P15" s="256"/>
      <c r="Q15" s="250"/>
      <c r="R15" s="144">
        <f t="shared" si="4"/>
        <v>8697.93</v>
      </c>
      <c r="S15" s="223">
        <f t="shared" si="0"/>
        <v>861.2600000000001</v>
      </c>
      <c r="T15" s="145">
        <f t="shared" si="1"/>
        <v>0</v>
      </c>
      <c r="U15" s="146">
        <f t="shared" si="2"/>
        <v>690.96</v>
      </c>
      <c r="V15" s="287">
        <v>4</v>
      </c>
      <c r="W15" s="239"/>
      <c r="X15" s="232">
        <v>23.64</v>
      </c>
      <c r="Y15" s="239"/>
      <c r="Z15" s="153"/>
      <c r="AA15" s="151">
        <f t="shared" si="5"/>
        <v>0</v>
      </c>
      <c r="AB15" s="152">
        <f t="shared" si="3"/>
        <v>0</v>
      </c>
      <c r="AC15" s="285">
        <f t="shared" si="6"/>
        <v>0</v>
      </c>
      <c r="AD15" s="285">
        <f t="shared" si="7"/>
        <v>0</v>
      </c>
      <c r="AF15" s="284" t="str">
        <f t="shared" si="8"/>
        <v/>
      </c>
    </row>
    <row r="16" spans="1:32" ht="28.5" hidden="1" x14ac:dyDescent="0.25">
      <c r="A16" s="67">
        <v>445</v>
      </c>
      <c r="B16" s="97">
        <v>3127</v>
      </c>
      <c r="C16" s="265">
        <v>87751</v>
      </c>
      <c r="D16" s="111" t="s">
        <v>10</v>
      </c>
      <c r="E16" s="184">
        <v>10160.519999999997</v>
      </c>
      <c r="F16" s="185">
        <v>1389.47</v>
      </c>
      <c r="G16" s="186">
        <v>130</v>
      </c>
      <c r="H16" s="187">
        <v>1114.5200000000002</v>
      </c>
      <c r="I16" s="140"/>
      <c r="J16" s="143"/>
      <c r="K16" s="228"/>
      <c r="L16" s="333"/>
      <c r="M16" s="223"/>
      <c r="N16" s="340"/>
      <c r="O16" s="339"/>
      <c r="P16" s="256"/>
      <c r="Q16" s="250"/>
      <c r="R16" s="144">
        <f t="shared" si="4"/>
        <v>10160.519999999997</v>
      </c>
      <c r="S16" s="223">
        <f t="shared" si="0"/>
        <v>1389.47</v>
      </c>
      <c r="T16" s="145">
        <f t="shared" si="1"/>
        <v>130</v>
      </c>
      <c r="U16" s="146">
        <f t="shared" si="2"/>
        <v>1114.5200000000002</v>
      </c>
      <c r="V16" s="287">
        <v>4</v>
      </c>
      <c r="W16" s="239"/>
      <c r="X16" s="232">
        <v>1118.0999999999999</v>
      </c>
      <c r="Y16" s="239"/>
      <c r="Z16" s="153"/>
      <c r="AA16" s="151">
        <f t="shared" si="5"/>
        <v>0</v>
      </c>
      <c r="AB16" s="152">
        <f t="shared" si="3"/>
        <v>0</v>
      </c>
      <c r="AC16" s="285">
        <f t="shared" si="6"/>
        <v>0</v>
      </c>
      <c r="AD16" s="285">
        <f t="shared" si="7"/>
        <v>0</v>
      </c>
      <c r="AF16" s="284" t="str">
        <f t="shared" si="8"/>
        <v/>
      </c>
    </row>
    <row r="17" spans="1:32" ht="28.5" hidden="1" x14ac:dyDescent="0.25">
      <c r="A17" s="67">
        <v>318</v>
      </c>
      <c r="B17" s="97">
        <v>3127</v>
      </c>
      <c r="C17" s="265">
        <v>527939</v>
      </c>
      <c r="D17" s="112" t="s">
        <v>11</v>
      </c>
      <c r="E17" s="184">
        <v>11262.45</v>
      </c>
      <c r="F17" s="185">
        <v>742.45</v>
      </c>
      <c r="G17" s="186">
        <v>0</v>
      </c>
      <c r="H17" s="187">
        <v>596.83000000000004</v>
      </c>
      <c r="I17" s="140"/>
      <c r="J17" s="143"/>
      <c r="K17" s="228"/>
      <c r="L17" s="141"/>
      <c r="M17" s="223"/>
      <c r="N17" s="340"/>
      <c r="O17" s="339"/>
      <c r="P17" s="256"/>
      <c r="Q17" s="250"/>
      <c r="R17" s="144">
        <f t="shared" si="4"/>
        <v>11262.45</v>
      </c>
      <c r="S17" s="223">
        <f t="shared" si="0"/>
        <v>742.45</v>
      </c>
      <c r="T17" s="145">
        <f t="shared" si="1"/>
        <v>0</v>
      </c>
      <c r="U17" s="146">
        <f t="shared" si="2"/>
        <v>596.83000000000004</v>
      </c>
      <c r="V17" s="287">
        <v>4</v>
      </c>
      <c r="W17" s="239"/>
      <c r="X17" s="232">
        <v>19</v>
      </c>
      <c r="Y17" s="239"/>
      <c r="Z17" s="153"/>
      <c r="AA17" s="151">
        <f t="shared" si="5"/>
        <v>0</v>
      </c>
      <c r="AB17" s="152">
        <f t="shared" si="3"/>
        <v>0</v>
      </c>
      <c r="AC17" s="285">
        <f t="shared" si="6"/>
        <v>0</v>
      </c>
      <c r="AD17" s="285">
        <f t="shared" si="7"/>
        <v>0</v>
      </c>
      <c r="AF17" s="284" t="str">
        <f t="shared" si="8"/>
        <v/>
      </c>
    </row>
    <row r="18" spans="1:32" ht="28.5" hidden="1" x14ac:dyDescent="0.25">
      <c r="A18" s="67">
        <v>319</v>
      </c>
      <c r="B18" s="97">
        <v>3124</v>
      </c>
      <c r="C18" s="265">
        <v>62690400</v>
      </c>
      <c r="D18" s="111" t="s">
        <v>82</v>
      </c>
      <c r="E18" s="184">
        <v>7234.2000000000007</v>
      </c>
      <c r="F18" s="185">
        <v>1402.54</v>
      </c>
      <c r="G18" s="186">
        <v>0</v>
      </c>
      <c r="H18" s="187">
        <v>1116.4299999999998</v>
      </c>
      <c r="I18" s="140"/>
      <c r="J18" s="143"/>
      <c r="K18" s="228"/>
      <c r="L18" s="141"/>
      <c r="M18" s="223"/>
      <c r="N18" s="340"/>
      <c r="O18" s="339"/>
      <c r="P18" s="256"/>
      <c r="Q18" s="250"/>
      <c r="R18" s="144">
        <f t="shared" si="4"/>
        <v>7234.2000000000007</v>
      </c>
      <c r="S18" s="223">
        <f t="shared" si="0"/>
        <v>1402.54</v>
      </c>
      <c r="T18" s="145">
        <f t="shared" si="1"/>
        <v>0</v>
      </c>
      <c r="U18" s="146">
        <f t="shared" si="2"/>
        <v>1116.4299999999998</v>
      </c>
      <c r="V18" s="287">
        <v>4</v>
      </c>
      <c r="W18" s="239"/>
      <c r="X18" s="232">
        <v>162.1</v>
      </c>
      <c r="Y18" s="239"/>
      <c r="Z18" s="153"/>
      <c r="AA18" s="151">
        <f t="shared" si="5"/>
        <v>0</v>
      </c>
      <c r="AB18" s="152">
        <f t="shared" si="3"/>
        <v>0</v>
      </c>
      <c r="AC18" s="285">
        <f t="shared" si="6"/>
        <v>0</v>
      </c>
      <c r="AD18" s="285">
        <f t="shared" si="7"/>
        <v>0</v>
      </c>
      <c r="AF18" s="284" t="str">
        <f t="shared" si="8"/>
        <v/>
      </c>
    </row>
    <row r="19" spans="1:32" ht="42.75" hidden="1" x14ac:dyDescent="0.25">
      <c r="A19" s="67">
        <v>320</v>
      </c>
      <c r="B19" s="97">
        <v>3114</v>
      </c>
      <c r="C19" s="265">
        <v>62693514</v>
      </c>
      <c r="D19" s="111" t="s">
        <v>12</v>
      </c>
      <c r="E19" s="184">
        <v>5601.93</v>
      </c>
      <c r="F19" s="185">
        <v>629.14</v>
      </c>
      <c r="G19" s="186">
        <v>0</v>
      </c>
      <c r="H19" s="187">
        <v>514.98</v>
      </c>
      <c r="I19" s="140"/>
      <c r="J19" s="143"/>
      <c r="K19" s="228"/>
      <c r="L19" s="141"/>
      <c r="M19" s="223"/>
      <c r="N19" s="223"/>
      <c r="O19" s="217"/>
      <c r="P19" s="256"/>
      <c r="Q19" s="250"/>
      <c r="R19" s="144">
        <f t="shared" si="4"/>
        <v>5601.93</v>
      </c>
      <c r="S19" s="223">
        <f t="shared" si="0"/>
        <v>629.14</v>
      </c>
      <c r="T19" s="145">
        <f t="shared" si="1"/>
        <v>0</v>
      </c>
      <c r="U19" s="146">
        <f t="shared" si="2"/>
        <v>514.98</v>
      </c>
      <c r="V19" s="287">
        <v>2</v>
      </c>
      <c r="W19" s="239"/>
      <c r="X19" s="232">
        <v>7.8</v>
      </c>
      <c r="Y19" s="239"/>
      <c r="Z19" s="153"/>
      <c r="AA19" s="151">
        <f t="shared" si="5"/>
        <v>0</v>
      </c>
      <c r="AB19" s="152">
        <f t="shared" si="3"/>
        <v>0</v>
      </c>
      <c r="AC19" s="285">
        <f t="shared" si="6"/>
        <v>0</v>
      </c>
      <c r="AD19" s="285">
        <f t="shared" si="7"/>
        <v>0</v>
      </c>
      <c r="AF19" s="284" t="str">
        <f t="shared" si="8"/>
        <v/>
      </c>
    </row>
    <row r="20" spans="1:32" ht="42.75" hidden="1" x14ac:dyDescent="0.25">
      <c r="A20" s="67">
        <v>321</v>
      </c>
      <c r="B20" s="97">
        <v>3114</v>
      </c>
      <c r="C20" s="265">
        <v>62690361</v>
      </c>
      <c r="D20" s="111" t="s">
        <v>88</v>
      </c>
      <c r="E20" s="184">
        <v>9213.7200000000012</v>
      </c>
      <c r="F20" s="185">
        <v>858.66</v>
      </c>
      <c r="G20" s="186">
        <v>0</v>
      </c>
      <c r="H20" s="187">
        <v>686.93000000000006</v>
      </c>
      <c r="I20" s="140"/>
      <c r="J20" s="143"/>
      <c r="K20" s="228"/>
      <c r="L20" s="141"/>
      <c r="M20" s="223"/>
      <c r="N20" s="223"/>
      <c r="O20" s="223"/>
      <c r="P20" s="142"/>
      <c r="Q20" s="250"/>
      <c r="R20" s="144">
        <f t="shared" si="4"/>
        <v>9213.7200000000012</v>
      </c>
      <c r="S20" s="223">
        <f t="shared" si="0"/>
        <v>858.66</v>
      </c>
      <c r="T20" s="145">
        <f t="shared" si="1"/>
        <v>0</v>
      </c>
      <c r="U20" s="146">
        <f t="shared" si="2"/>
        <v>686.93000000000006</v>
      </c>
      <c r="V20" s="287">
        <v>4</v>
      </c>
      <c r="W20" s="239"/>
      <c r="X20" s="232">
        <v>43.4</v>
      </c>
      <c r="Y20" s="239"/>
      <c r="Z20" s="153"/>
      <c r="AA20" s="151">
        <f t="shared" si="5"/>
        <v>0</v>
      </c>
      <c r="AB20" s="152">
        <f t="shared" si="3"/>
        <v>0</v>
      </c>
      <c r="AC20" s="285">
        <f t="shared" si="6"/>
        <v>0</v>
      </c>
      <c r="AD20" s="285">
        <f t="shared" si="7"/>
        <v>0</v>
      </c>
      <c r="AF20" s="284" t="str">
        <f t="shared" si="8"/>
        <v/>
      </c>
    </row>
    <row r="21" spans="1:32" ht="42.75" hidden="1" x14ac:dyDescent="0.25">
      <c r="A21" s="67">
        <v>327</v>
      </c>
      <c r="B21" s="97">
        <v>3114</v>
      </c>
      <c r="C21" s="265">
        <v>70837554</v>
      </c>
      <c r="D21" s="111" t="s">
        <v>13</v>
      </c>
      <c r="E21" s="184">
        <v>645.36</v>
      </c>
      <c r="F21" s="185">
        <v>0.44</v>
      </c>
      <c r="G21" s="186">
        <v>0</v>
      </c>
      <c r="H21" s="187">
        <v>0.4</v>
      </c>
      <c r="I21" s="173"/>
      <c r="J21" s="143"/>
      <c r="K21" s="228"/>
      <c r="L21" s="141"/>
      <c r="M21" s="223"/>
      <c r="N21" s="223"/>
      <c r="O21" s="223"/>
      <c r="P21" s="142"/>
      <c r="Q21" s="250"/>
      <c r="R21" s="144">
        <f t="shared" si="4"/>
        <v>645.36</v>
      </c>
      <c r="S21" s="223">
        <f t="shared" si="0"/>
        <v>0.44</v>
      </c>
      <c r="T21" s="145">
        <f t="shared" si="1"/>
        <v>0</v>
      </c>
      <c r="U21" s="146">
        <f t="shared" si="2"/>
        <v>0.4</v>
      </c>
      <c r="V21" s="287">
        <v>1</v>
      </c>
      <c r="W21" s="239"/>
      <c r="X21" s="232">
        <v>59</v>
      </c>
      <c r="Y21" s="239"/>
      <c r="Z21" s="153"/>
      <c r="AA21" s="151">
        <f t="shared" si="5"/>
        <v>0</v>
      </c>
      <c r="AB21" s="152">
        <f t="shared" si="3"/>
        <v>0</v>
      </c>
      <c r="AC21" s="285">
        <f t="shared" si="6"/>
        <v>0</v>
      </c>
      <c r="AD21" s="285">
        <f t="shared" si="7"/>
        <v>0</v>
      </c>
      <c r="AF21" s="284" t="str">
        <f t="shared" si="8"/>
        <v/>
      </c>
    </row>
    <row r="22" spans="1:32" ht="28.5" hidden="1" x14ac:dyDescent="0.25">
      <c r="A22" s="67">
        <v>325</v>
      </c>
      <c r="B22" s="97">
        <v>3114</v>
      </c>
      <c r="C22" s="265">
        <v>70837538</v>
      </c>
      <c r="D22" s="111" t="s">
        <v>14</v>
      </c>
      <c r="E22" s="184">
        <v>1450.75</v>
      </c>
      <c r="F22" s="185">
        <v>5.33</v>
      </c>
      <c r="G22" s="186">
        <v>0</v>
      </c>
      <c r="H22" s="187">
        <v>4.3</v>
      </c>
      <c r="I22" s="140"/>
      <c r="J22" s="143"/>
      <c r="K22" s="228"/>
      <c r="L22" s="141"/>
      <c r="M22" s="223"/>
      <c r="N22" s="223"/>
      <c r="O22" s="223"/>
      <c r="P22" s="142"/>
      <c r="Q22" s="250"/>
      <c r="R22" s="144">
        <f t="shared" si="4"/>
        <v>1450.75</v>
      </c>
      <c r="S22" s="223">
        <f t="shared" si="0"/>
        <v>5.33</v>
      </c>
      <c r="T22" s="145">
        <f t="shared" si="1"/>
        <v>0</v>
      </c>
      <c r="U22" s="146">
        <f t="shared" si="2"/>
        <v>4.3</v>
      </c>
      <c r="V22" s="287">
        <v>1</v>
      </c>
      <c r="W22" s="239"/>
      <c r="X22" s="232"/>
      <c r="Y22" s="239"/>
      <c r="Z22" s="153"/>
      <c r="AA22" s="151">
        <f t="shared" si="5"/>
        <v>0</v>
      </c>
      <c r="AB22" s="152">
        <f t="shared" si="3"/>
        <v>0</v>
      </c>
      <c r="AC22" s="285">
        <f t="shared" si="6"/>
        <v>0</v>
      </c>
      <c r="AD22" s="285">
        <f t="shared" si="7"/>
        <v>0</v>
      </c>
      <c r="AF22" s="284" t="str">
        <f t="shared" si="8"/>
        <v/>
      </c>
    </row>
    <row r="23" spans="1:32" ht="38.25" hidden="1" customHeight="1" x14ac:dyDescent="0.25">
      <c r="A23" s="67">
        <v>455</v>
      </c>
      <c r="B23" s="97">
        <v>3146</v>
      </c>
      <c r="C23" s="265">
        <v>72049103</v>
      </c>
      <c r="D23" s="111" t="s">
        <v>85</v>
      </c>
      <c r="E23" s="184">
        <v>6238.44</v>
      </c>
      <c r="F23" s="185">
        <v>284.54000000000002</v>
      </c>
      <c r="G23" s="186">
        <v>0</v>
      </c>
      <c r="H23" s="187">
        <v>227.63</v>
      </c>
      <c r="I23" s="173"/>
      <c r="J23" s="143"/>
      <c r="K23" s="228"/>
      <c r="L23" s="141"/>
      <c r="M23" s="223"/>
      <c r="N23" s="223"/>
      <c r="O23" s="223"/>
      <c r="P23" s="142"/>
      <c r="Q23" s="250"/>
      <c r="R23" s="144">
        <f t="shared" si="4"/>
        <v>6238.44</v>
      </c>
      <c r="S23" s="223">
        <f t="shared" si="0"/>
        <v>284.54000000000002</v>
      </c>
      <c r="T23" s="145">
        <f t="shared" si="1"/>
        <v>0</v>
      </c>
      <c r="U23" s="146">
        <f t="shared" si="2"/>
        <v>227.63</v>
      </c>
      <c r="V23" s="287">
        <v>5</v>
      </c>
      <c r="W23" s="239"/>
      <c r="X23" s="232"/>
      <c r="Y23" s="239"/>
      <c r="Z23" s="153"/>
      <c r="AA23" s="151">
        <f t="shared" si="5"/>
        <v>0</v>
      </c>
      <c r="AB23" s="152">
        <f t="shared" si="3"/>
        <v>0</v>
      </c>
      <c r="AC23" s="285">
        <f t="shared" si="6"/>
        <v>0</v>
      </c>
      <c r="AD23" s="285">
        <f t="shared" si="7"/>
        <v>0</v>
      </c>
      <c r="AF23" s="284" t="str">
        <f t="shared" si="8"/>
        <v/>
      </c>
    </row>
    <row r="24" spans="1:32" ht="25.5" hidden="1" customHeight="1" x14ac:dyDescent="0.25">
      <c r="A24" s="67">
        <v>322</v>
      </c>
      <c r="B24" s="97">
        <v>3133</v>
      </c>
      <c r="C24" s="265">
        <v>62690540</v>
      </c>
      <c r="D24" s="113" t="s">
        <v>15</v>
      </c>
      <c r="E24" s="184">
        <v>3941.96</v>
      </c>
      <c r="F24" s="185">
        <v>245</v>
      </c>
      <c r="G24" s="186">
        <v>0</v>
      </c>
      <c r="H24" s="187">
        <v>196.92</v>
      </c>
      <c r="I24" s="140"/>
      <c r="J24" s="143"/>
      <c r="K24" s="228"/>
      <c r="L24" s="141"/>
      <c r="M24" s="223"/>
      <c r="N24" s="223"/>
      <c r="O24" s="223"/>
      <c r="P24" s="142"/>
      <c r="Q24" s="250"/>
      <c r="R24" s="144">
        <f t="shared" si="4"/>
        <v>3941.96</v>
      </c>
      <c r="S24" s="223">
        <f t="shared" si="0"/>
        <v>245</v>
      </c>
      <c r="T24" s="145">
        <f t="shared" si="1"/>
        <v>0</v>
      </c>
      <c r="U24" s="146">
        <f t="shared" si="2"/>
        <v>196.92</v>
      </c>
      <c r="V24" s="287">
        <v>3</v>
      </c>
      <c r="W24" s="239"/>
      <c r="X24" s="232">
        <v>10</v>
      </c>
      <c r="Y24" s="239"/>
      <c r="Z24" s="153"/>
      <c r="AA24" s="151">
        <f t="shared" si="5"/>
        <v>0</v>
      </c>
      <c r="AB24" s="152">
        <f t="shared" si="3"/>
        <v>0</v>
      </c>
      <c r="AC24" s="285">
        <f t="shared" si="6"/>
        <v>0</v>
      </c>
      <c r="AD24" s="285">
        <f t="shared" si="7"/>
        <v>0</v>
      </c>
      <c r="AF24" s="284" t="str">
        <f t="shared" si="8"/>
        <v/>
      </c>
    </row>
    <row r="25" spans="1:32" ht="28.5" hidden="1" x14ac:dyDescent="0.25">
      <c r="A25" s="67">
        <v>332</v>
      </c>
      <c r="B25" s="97">
        <v>3147</v>
      </c>
      <c r="C25" s="265">
        <v>528315</v>
      </c>
      <c r="D25" s="114" t="s">
        <v>16</v>
      </c>
      <c r="E25" s="184">
        <v>4574.5399999999991</v>
      </c>
      <c r="F25" s="185">
        <v>1448.3400000000001</v>
      </c>
      <c r="G25" s="186">
        <v>0</v>
      </c>
      <c r="H25" s="187">
        <v>1165.6300000000001</v>
      </c>
      <c r="I25" s="140"/>
      <c r="J25" s="143"/>
      <c r="K25" s="228"/>
      <c r="L25" s="141"/>
      <c r="M25" s="223"/>
      <c r="N25" s="223"/>
      <c r="O25" s="223"/>
      <c r="P25" s="223"/>
      <c r="Q25" s="250"/>
      <c r="R25" s="144">
        <f t="shared" si="4"/>
        <v>4574.5399999999991</v>
      </c>
      <c r="S25" s="223">
        <f t="shared" si="0"/>
        <v>1448.3400000000001</v>
      </c>
      <c r="T25" s="145">
        <f t="shared" si="1"/>
        <v>0</v>
      </c>
      <c r="U25" s="146">
        <f t="shared" si="2"/>
        <v>1165.6300000000001</v>
      </c>
      <c r="V25" s="287">
        <v>3</v>
      </c>
      <c r="W25" s="239"/>
      <c r="X25" s="232">
        <v>13.55</v>
      </c>
      <c r="Y25" s="239"/>
      <c r="Z25" s="153"/>
      <c r="AA25" s="151">
        <f t="shared" si="5"/>
        <v>0</v>
      </c>
      <c r="AB25" s="152">
        <f t="shared" si="3"/>
        <v>0</v>
      </c>
      <c r="AC25" s="285">
        <f t="shared" si="6"/>
        <v>0</v>
      </c>
      <c r="AD25" s="285">
        <f t="shared" si="7"/>
        <v>0</v>
      </c>
      <c r="AF25" s="284" t="str">
        <f t="shared" si="8"/>
        <v/>
      </c>
    </row>
    <row r="26" spans="1:32" ht="28.5" x14ac:dyDescent="0.25">
      <c r="A26" s="67">
        <v>335</v>
      </c>
      <c r="B26" s="98">
        <v>3141</v>
      </c>
      <c r="C26" s="265">
        <v>49335499</v>
      </c>
      <c r="D26" s="113" t="s">
        <v>17</v>
      </c>
      <c r="E26" s="184">
        <v>2977.4</v>
      </c>
      <c r="F26" s="185">
        <v>969.91</v>
      </c>
      <c r="G26" s="186">
        <v>0</v>
      </c>
      <c r="H26" s="187">
        <v>793.5</v>
      </c>
      <c r="I26" s="140">
        <v>100</v>
      </c>
      <c r="J26" s="143"/>
      <c r="K26" s="228"/>
      <c r="L26" s="141"/>
      <c r="M26" s="223"/>
      <c r="N26" s="223"/>
      <c r="O26" s="223"/>
      <c r="P26" s="142"/>
      <c r="Q26" s="250"/>
      <c r="R26" s="144">
        <f t="shared" si="4"/>
        <v>3077.4</v>
      </c>
      <c r="S26" s="223">
        <f t="shared" si="0"/>
        <v>969.91</v>
      </c>
      <c r="T26" s="145">
        <f t="shared" si="1"/>
        <v>0</v>
      </c>
      <c r="U26" s="146">
        <f t="shared" si="2"/>
        <v>793.5</v>
      </c>
      <c r="V26" s="287">
        <v>1</v>
      </c>
      <c r="W26" s="239"/>
      <c r="X26" s="232"/>
      <c r="Y26" s="239"/>
      <c r="Z26" s="153"/>
      <c r="AA26" s="151">
        <f t="shared" si="5"/>
        <v>100</v>
      </c>
      <c r="AB26" s="152">
        <f t="shared" si="3"/>
        <v>0</v>
      </c>
      <c r="AC26" s="285">
        <f t="shared" si="6"/>
        <v>0</v>
      </c>
      <c r="AD26" s="285">
        <f t="shared" si="7"/>
        <v>0</v>
      </c>
      <c r="AF26" s="284" t="str">
        <f t="shared" si="8"/>
        <v>A</v>
      </c>
    </row>
    <row r="27" spans="1:32" ht="57.75" hidden="1" thickBot="1" x14ac:dyDescent="0.3">
      <c r="A27" s="99">
        <v>352</v>
      </c>
      <c r="B27" s="100">
        <v>3294</v>
      </c>
      <c r="C27" s="266">
        <v>62731882</v>
      </c>
      <c r="D27" s="115" t="s">
        <v>114</v>
      </c>
      <c r="E27" s="188">
        <v>4160.8599999999997</v>
      </c>
      <c r="F27" s="185">
        <v>3.61</v>
      </c>
      <c r="G27" s="186">
        <v>0</v>
      </c>
      <c r="H27" s="187">
        <v>3.61</v>
      </c>
      <c r="I27" s="312"/>
      <c r="J27" s="164"/>
      <c r="K27" s="309"/>
      <c r="L27" s="313"/>
      <c r="M27" s="226"/>
      <c r="N27" s="226"/>
      <c r="O27" s="226"/>
      <c r="P27" s="167"/>
      <c r="Q27" s="254"/>
      <c r="R27" s="160">
        <f t="shared" si="4"/>
        <v>4160.8599999999997</v>
      </c>
      <c r="S27" s="223">
        <f t="shared" si="0"/>
        <v>3.61</v>
      </c>
      <c r="T27" s="145">
        <f t="shared" si="1"/>
        <v>0</v>
      </c>
      <c r="U27" s="162">
        <f t="shared" si="2"/>
        <v>3.61</v>
      </c>
      <c r="V27" s="287">
        <v>5</v>
      </c>
      <c r="W27" s="239"/>
      <c r="X27" s="232"/>
      <c r="Y27" s="241"/>
      <c r="Z27" s="153"/>
      <c r="AA27" s="151">
        <f t="shared" si="5"/>
        <v>0</v>
      </c>
      <c r="AB27" s="350">
        <f t="shared" si="3"/>
        <v>0</v>
      </c>
      <c r="AC27" s="351">
        <f t="shared" si="6"/>
        <v>0</v>
      </c>
      <c r="AD27" s="351">
        <f t="shared" si="7"/>
        <v>0</v>
      </c>
      <c r="AF27" s="284" t="str">
        <f t="shared" si="8"/>
        <v/>
      </c>
    </row>
    <row r="28" spans="1:32" ht="28.5" hidden="1" x14ac:dyDescent="0.25">
      <c r="A28" s="66">
        <v>390</v>
      </c>
      <c r="B28" s="69">
        <v>3121</v>
      </c>
      <c r="C28" s="267">
        <v>60116781</v>
      </c>
      <c r="D28" s="116" t="s">
        <v>18</v>
      </c>
      <c r="E28" s="189">
        <v>3526.3999999999996</v>
      </c>
      <c r="F28" s="190">
        <v>304.97999999999996</v>
      </c>
      <c r="G28" s="191">
        <v>0</v>
      </c>
      <c r="H28" s="192">
        <v>250</v>
      </c>
      <c r="I28" s="140"/>
      <c r="J28" s="143"/>
      <c r="K28" s="308"/>
      <c r="L28" s="141"/>
      <c r="M28" s="223"/>
      <c r="N28" s="223"/>
      <c r="O28" s="223"/>
      <c r="P28" s="142"/>
      <c r="Q28" s="250"/>
      <c r="R28" s="148">
        <f t="shared" si="4"/>
        <v>3526.3999999999996</v>
      </c>
      <c r="S28" s="224">
        <f t="shared" si="0"/>
        <v>304.97999999999996</v>
      </c>
      <c r="T28" s="150">
        <f t="shared" si="1"/>
        <v>0</v>
      </c>
      <c r="U28" s="157">
        <f t="shared" si="2"/>
        <v>250</v>
      </c>
      <c r="V28" s="288">
        <v>3</v>
      </c>
      <c r="W28" s="243"/>
      <c r="X28" s="233"/>
      <c r="Y28" s="243"/>
      <c r="Z28" s="153"/>
      <c r="AA28" s="148">
        <f t="shared" si="5"/>
        <v>0</v>
      </c>
      <c r="AB28" s="149">
        <f t="shared" si="3"/>
        <v>0</v>
      </c>
      <c r="AC28" s="150">
        <f t="shared" si="6"/>
        <v>0</v>
      </c>
      <c r="AD28" s="150">
        <f t="shared" si="7"/>
        <v>0</v>
      </c>
      <c r="AF28" s="284" t="str">
        <f t="shared" si="8"/>
        <v/>
      </c>
    </row>
    <row r="29" spans="1:32" ht="42.75" hidden="1" x14ac:dyDescent="0.25">
      <c r="A29" s="129">
        <v>456</v>
      </c>
      <c r="B29" s="129">
        <v>3127</v>
      </c>
      <c r="C29" s="268" t="s">
        <v>122</v>
      </c>
      <c r="D29" s="117" t="s">
        <v>101</v>
      </c>
      <c r="E29" s="193">
        <v>16642.62</v>
      </c>
      <c r="F29" s="194">
        <v>3960.3500000000004</v>
      </c>
      <c r="G29" s="195">
        <v>185</v>
      </c>
      <c r="H29" s="196">
        <v>3422.41</v>
      </c>
      <c r="I29" s="227"/>
      <c r="J29" s="143"/>
      <c r="K29" s="307"/>
      <c r="L29" s="141"/>
      <c r="M29" s="223"/>
      <c r="N29" s="340"/>
      <c r="O29" s="339"/>
      <c r="P29" s="256"/>
      <c r="Q29" s="250"/>
      <c r="R29" s="144">
        <f t="shared" si="4"/>
        <v>16642.62</v>
      </c>
      <c r="S29" s="223">
        <f t="shared" si="0"/>
        <v>3960.3500000000004</v>
      </c>
      <c r="T29" s="145">
        <f t="shared" si="1"/>
        <v>185</v>
      </c>
      <c r="U29" s="146">
        <f t="shared" si="2"/>
        <v>3422.41</v>
      </c>
      <c r="V29" s="287">
        <v>7</v>
      </c>
      <c r="W29" s="239"/>
      <c r="X29" s="232">
        <v>92.300000000000011</v>
      </c>
      <c r="Y29" s="239"/>
      <c r="Z29" s="153"/>
      <c r="AA29" s="151">
        <f t="shared" si="5"/>
        <v>0</v>
      </c>
      <c r="AB29" s="152">
        <f t="shared" si="3"/>
        <v>0</v>
      </c>
      <c r="AC29" s="285">
        <f t="shared" si="6"/>
        <v>0</v>
      </c>
      <c r="AD29" s="285">
        <f t="shared" si="7"/>
        <v>0</v>
      </c>
      <c r="AF29" s="284" t="str">
        <f t="shared" si="8"/>
        <v/>
      </c>
    </row>
    <row r="30" spans="1:32" ht="42.75" hidden="1" x14ac:dyDescent="0.25">
      <c r="A30" s="130">
        <v>392</v>
      </c>
      <c r="B30" s="131">
        <v>3127</v>
      </c>
      <c r="C30" s="269">
        <v>60117001</v>
      </c>
      <c r="D30" s="113" t="s">
        <v>19</v>
      </c>
      <c r="E30" s="193">
        <v>4141.0599999999995</v>
      </c>
      <c r="F30" s="194">
        <v>1265.55</v>
      </c>
      <c r="G30" s="195">
        <v>9186.2999999999993</v>
      </c>
      <c r="H30" s="196">
        <v>1086.24</v>
      </c>
      <c r="I30" s="227"/>
      <c r="J30" s="143"/>
      <c r="K30" s="228"/>
      <c r="L30" s="141"/>
      <c r="M30" s="223"/>
      <c r="N30" s="340"/>
      <c r="O30" s="340"/>
      <c r="P30" s="142"/>
      <c r="Q30" s="250"/>
      <c r="R30" s="144">
        <f t="shared" si="4"/>
        <v>4141.0599999999995</v>
      </c>
      <c r="S30" s="223">
        <f t="shared" si="0"/>
        <v>1265.55</v>
      </c>
      <c r="T30" s="145">
        <f t="shared" si="1"/>
        <v>9186.2999999999993</v>
      </c>
      <c r="U30" s="146">
        <f t="shared" si="2"/>
        <v>1086.24</v>
      </c>
      <c r="V30" s="287">
        <v>3</v>
      </c>
      <c r="W30" s="239"/>
      <c r="X30" s="232"/>
      <c r="Y30" s="239"/>
      <c r="Z30" s="153"/>
      <c r="AA30" s="151">
        <f t="shared" si="5"/>
        <v>0</v>
      </c>
      <c r="AB30" s="152">
        <f t="shared" si="3"/>
        <v>0</v>
      </c>
      <c r="AC30" s="285">
        <f t="shared" si="6"/>
        <v>0</v>
      </c>
      <c r="AD30" s="285">
        <f t="shared" si="7"/>
        <v>0</v>
      </c>
      <c r="AF30" s="284" t="str">
        <f t="shared" si="8"/>
        <v/>
      </c>
    </row>
    <row r="31" spans="1:32" ht="28.5" hidden="1" x14ac:dyDescent="0.25">
      <c r="A31" s="130">
        <v>393</v>
      </c>
      <c r="B31" s="131">
        <v>3122</v>
      </c>
      <c r="C31" s="269">
        <v>60116935</v>
      </c>
      <c r="D31" s="117" t="s">
        <v>20</v>
      </c>
      <c r="E31" s="193">
        <v>2486.94</v>
      </c>
      <c r="F31" s="194">
        <v>427.3</v>
      </c>
      <c r="G31" s="195">
        <v>0</v>
      </c>
      <c r="H31" s="196">
        <v>341.83</v>
      </c>
      <c r="I31" s="227"/>
      <c r="J31" s="143"/>
      <c r="K31" s="228"/>
      <c r="L31" s="141"/>
      <c r="M31" s="223"/>
      <c r="N31" s="340"/>
      <c r="O31" s="340"/>
      <c r="P31" s="142"/>
      <c r="Q31" s="250"/>
      <c r="R31" s="144">
        <f t="shared" si="4"/>
        <v>2486.94</v>
      </c>
      <c r="S31" s="223">
        <f t="shared" si="0"/>
        <v>427.3</v>
      </c>
      <c r="T31" s="218">
        <f t="shared" si="1"/>
        <v>0</v>
      </c>
      <c r="U31" s="146">
        <f t="shared" si="2"/>
        <v>341.83</v>
      </c>
      <c r="V31" s="287">
        <v>3</v>
      </c>
      <c r="W31" s="239"/>
      <c r="X31" s="232">
        <v>3</v>
      </c>
      <c r="Y31" s="239"/>
      <c r="Z31" s="153"/>
      <c r="AA31" s="151">
        <f t="shared" si="5"/>
        <v>0</v>
      </c>
      <c r="AB31" s="152">
        <f t="shared" si="3"/>
        <v>0</v>
      </c>
      <c r="AC31" s="285">
        <f t="shared" si="6"/>
        <v>0</v>
      </c>
      <c r="AD31" s="285">
        <f t="shared" si="7"/>
        <v>0</v>
      </c>
      <c r="AF31" s="284" t="str">
        <f t="shared" si="8"/>
        <v/>
      </c>
    </row>
    <row r="32" spans="1:32" ht="42.75" hidden="1" x14ac:dyDescent="0.25">
      <c r="A32" s="130">
        <v>395</v>
      </c>
      <c r="B32" s="131">
        <v>3122</v>
      </c>
      <c r="C32" s="269">
        <v>60116871</v>
      </c>
      <c r="D32" s="117" t="s">
        <v>115</v>
      </c>
      <c r="E32" s="193">
        <v>5087.0199999999995</v>
      </c>
      <c r="F32" s="194">
        <v>605.11000000000013</v>
      </c>
      <c r="G32" s="195">
        <v>6643.79</v>
      </c>
      <c r="H32" s="196">
        <v>508.56</v>
      </c>
      <c r="I32" s="227"/>
      <c r="J32" s="143"/>
      <c r="K32" s="228"/>
      <c r="L32" s="141"/>
      <c r="M32" s="223"/>
      <c r="N32" s="223"/>
      <c r="O32" s="223"/>
      <c r="P32" s="256"/>
      <c r="Q32" s="250"/>
      <c r="R32" s="144">
        <f t="shared" si="4"/>
        <v>5087.0199999999995</v>
      </c>
      <c r="S32" s="223">
        <f t="shared" si="0"/>
        <v>605.11000000000013</v>
      </c>
      <c r="T32" s="145">
        <f t="shared" si="1"/>
        <v>6643.79</v>
      </c>
      <c r="U32" s="146">
        <f t="shared" si="2"/>
        <v>508.56</v>
      </c>
      <c r="V32" s="287">
        <v>4</v>
      </c>
      <c r="W32" s="239"/>
      <c r="X32" s="232">
        <v>192.2</v>
      </c>
      <c r="Y32" s="239"/>
      <c r="Z32" s="153"/>
      <c r="AA32" s="151">
        <f t="shared" si="5"/>
        <v>0</v>
      </c>
      <c r="AB32" s="152">
        <f t="shared" si="3"/>
        <v>0</v>
      </c>
      <c r="AC32" s="285">
        <f t="shared" si="6"/>
        <v>0</v>
      </c>
      <c r="AD32" s="285">
        <f t="shared" si="7"/>
        <v>0</v>
      </c>
      <c r="AF32" s="284" t="str">
        <f t="shared" si="8"/>
        <v/>
      </c>
    </row>
    <row r="33" spans="1:32" ht="28.5" hidden="1" x14ac:dyDescent="0.25">
      <c r="A33" s="130">
        <v>397</v>
      </c>
      <c r="B33" s="131">
        <v>3127</v>
      </c>
      <c r="C33" s="269">
        <v>64812201</v>
      </c>
      <c r="D33" s="117" t="s">
        <v>21</v>
      </c>
      <c r="E33" s="193">
        <v>5970.7199999999993</v>
      </c>
      <c r="F33" s="194">
        <v>970.53000000000009</v>
      </c>
      <c r="G33" s="195">
        <v>91.1</v>
      </c>
      <c r="H33" s="196">
        <v>776.44999999999993</v>
      </c>
      <c r="I33" s="227"/>
      <c r="J33" s="143"/>
      <c r="K33" s="228"/>
      <c r="L33" s="141"/>
      <c r="M33" s="223"/>
      <c r="N33" s="340"/>
      <c r="O33" s="339"/>
      <c r="P33" s="256"/>
      <c r="Q33" s="250"/>
      <c r="R33" s="144">
        <f t="shared" si="4"/>
        <v>5970.7199999999993</v>
      </c>
      <c r="S33" s="223">
        <f t="shared" si="0"/>
        <v>970.53000000000009</v>
      </c>
      <c r="T33" s="145">
        <f t="shared" si="1"/>
        <v>91.1</v>
      </c>
      <c r="U33" s="146">
        <f t="shared" si="2"/>
        <v>776.44999999999993</v>
      </c>
      <c r="V33" s="287">
        <v>3</v>
      </c>
      <c r="W33" s="239"/>
      <c r="X33" s="232">
        <v>41</v>
      </c>
      <c r="Y33" s="239"/>
      <c r="Z33" s="153"/>
      <c r="AA33" s="151">
        <f t="shared" si="5"/>
        <v>0</v>
      </c>
      <c r="AB33" s="152">
        <f t="shared" si="3"/>
        <v>0</v>
      </c>
      <c r="AC33" s="285">
        <f t="shared" si="6"/>
        <v>0</v>
      </c>
      <c r="AD33" s="285">
        <f t="shared" si="7"/>
        <v>0</v>
      </c>
      <c r="AF33" s="284" t="str">
        <f t="shared" si="8"/>
        <v/>
      </c>
    </row>
    <row r="34" spans="1:32" ht="26.45" hidden="1" customHeight="1" x14ac:dyDescent="0.25">
      <c r="A34" s="129">
        <v>457</v>
      </c>
      <c r="B34" s="129">
        <v>3127</v>
      </c>
      <c r="C34" s="268" t="s">
        <v>123</v>
      </c>
      <c r="D34" s="117" t="s">
        <v>94</v>
      </c>
      <c r="E34" s="193">
        <v>7381.2100000000009</v>
      </c>
      <c r="F34" s="194">
        <v>423.08</v>
      </c>
      <c r="G34" s="195">
        <v>0</v>
      </c>
      <c r="H34" s="196">
        <v>351.21000000000004</v>
      </c>
      <c r="I34" s="227"/>
      <c r="J34" s="143"/>
      <c r="K34" s="228"/>
      <c r="L34" s="141"/>
      <c r="M34" s="223"/>
      <c r="N34" s="340"/>
      <c r="O34" s="339"/>
      <c r="P34" s="256"/>
      <c r="Q34" s="250"/>
      <c r="R34" s="144">
        <f t="shared" si="4"/>
        <v>7381.2100000000009</v>
      </c>
      <c r="S34" s="223">
        <f t="shared" si="0"/>
        <v>423.08</v>
      </c>
      <c r="T34" s="145">
        <f t="shared" si="1"/>
        <v>0</v>
      </c>
      <c r="U34" s="146">
        <f t="shared" si="2"/>
        <v>351.21000000000004</v>
      </c>
      <c r="V34" s="287">
        <v>5</v>
      </c>
      <c r="W34" s="239"/>
      <c r="X34" s="232">
        <v>1086.4000000000001</v>
      </c>
      <c r="Y34" s="239"/>
      <c r="Z34" s="153"/>
      <c r="AA34" s="151">
        <f t="shared" si="5"/>
        <v>0</v>
      </c>
      <c r="AB34" s="152">
        <f t="shared" si="3"/>
        <v>0</v>
      </c>
      <c r="AC34" s="285">
        <f t="shared" si="6"/>
        <v>0</v>
      </c>
      <c r="AD34" s="285">
        <f t="shared" si="7"/>
        <v>0</v>
      </c>
      <c r="AF34" s="284" t="str">
        <f t="shared" si="8"/>
        <v/>
      </c>
    </row>
    <row r="35" spans="1:32" ht="28.5" hidden="1" x14ac:dyDescent="0.25">
      <c r="A35" s="67">
        <v>400</v>
      </c>
      <c r="B35" s="97">
        <v>3127</v>
      </c>
      <c r="C35" s="265">
        <v>15055256</v>
      </c>
      <c r="D35" s="117" t="s">
        <v>22</v>
      </c>
      <c r="E35" s="193">
        <v>4787.9500000000007</v>
      </c>
      <c r="F35" s="194">
        <v>724.97</v>
      </c>
      <c r="G35" s="195">
        <v>0</v>
      </c>
      <c r="H35" s="196">
        <v>590.52</v>
      </c>
      <c r="I35" s="227"/>
      <c r="J35" s="143"/>
      <c r="K35" s="228"/>
      <c r="L35" s="141"/>
      <c r="M35" s="223"/>
      <c r="N35" s="340"/>
      <c r="O35" s="339"/>
      <c r="P35" s="256"/>
      <c r="Q35" s="250"/>
      <c r="R35" s="144">
        <f t="shared" si="4"/>
        <v>4787.9500000000007</v>
      </c>
      <c r="S35" s="223">
        <f t="shared" si="0"/>
        <v>724.97</v>
      </c>
      <c r="T35" s="145">
        <f t="shared" si="1"/>
        <v>0</v>
      </c>
      <c r="U35" s="146">
        <f t="shared" si="2"/>
        <v>590.52</v>
      </c>
      <c r="V35" s="287">
        <v>3</v>
      </c>
      <c r="W35" s="239"/>
      <c r="X35" s="232">
        <v>14</v>
      </c>
      <c r="Y35" s="239"/>
      <c r="Z35" s="153"/>
      <c r="AA35" s="151">
        <f t="shared" si="5"/>
        <v>0</v>
      </c>
      <c r="AB35" s="152">
        <f t="shared" si="3"/>
        <v>0</v>
      </c>
      <c r="AC35" s="285">
        <f t="shared" si="6"/>
        <v>0</v>
      </c>
      <c r="AD35" s="285">
        <f t="shared" si="7"/>
        <v>0</v>
      </c>
      <c r="AF35" s="284" t="str">
        <f t="shared" si="8"/>
        <v/>
      </c>
    </row>
    <row r="36" spans="1:32" ht="42.75" hidden="1" x14ac:dyDescent="0.25">
      <c r="A36" s="67">
        <v>394</v>
      </c>
      <c r="B36" s="97">
        <v>3127</v>
      </c>
      <c r="C36" s="265">
        <v>60116820</v>
      </c>
      <c r="D36" s="113" t="s">
        <v>23</v>
      </c>
      <c r="E36" s="193">
        <v>7970.2</v>
      </c>
      <c r="F36" s="194">
        <v>1093.6899999999998</v>
      </c>
      <c r="G36" s="195">
        <v>0</v>
      </c>
      <c r="H36" s="196">
        <v>875.24</v>
      </c>
      <c r="I36" s="227"/>
      <c r="J36" s="143"/>
      <c r="K36" s="228"/>
      <c r="L36" s="141"/>
      <c r="M36" s="223"/>
      <c r="N36" s="340"/>
      <c r="O36" s="339"/>
      <c r="P36" s="256"/>
      <c r="Q36" s="250"/>
      <c r="R36" s="144">
        <f t="shared" si="4"/>
        <v>7970.2</v>
      </c>
      <c r="S36" s="223">
        <f t="shared" si="0"/>
        <v>1093.6899999999998</v>
      </c>
      <c r="T36" s="145">
        <f t="shared" si="1"/>
        <v>0</v>
      </c>
      <c r="U36" s="146">
        <f t="shared" si="2"/>
        <v>875.24</v>
      </c>
      <c r="V36" s="287">
        <v>4</v>
      </c>
      <c r="W36" s="239"/>
      <c r="X36" s="232">
        <v>1255.7</v>
      </c>
      <c r="Y36" s="239"/>
      <c r="Z36" s="153"/>
      <c r="AA36" s="151">
        <f t="shared" si="5"/>
        <v>0</v>
      </c>
      <c r="AB36" s="152">
        <f t="shared" si="3"/>
        <v>0</v>
      </c>
      <c r="AC36" s="285">
        <f t="shared" si="6"/>
        <v>0</v>
      </c>
      <c r="AD36" s="285">
        <f t="shared" si="7"/>
        <v>0</v>
      </c>
      <c r="AF36" s="284" t="str">
        <f t="shared" si="8"/>
        <v/>
      </c>
    </row>
    <row r="37" spans="1:32" ht="28.5" hidden="1" x14ac:dyDescent="0.25">
      <c r="A37" s="67">
        <v>401</v>
      </c>
      <c r="B37" s="97">
        <v>3124</v>
      </c>
      <c r="C37" s="265">
        <v>87998</v>
      </c>
      <c r="D37" s="113" t="s">
        <v>89</v>
      </c>
      <c r="E37" s="193">
        <v>3653.6</v>
      </c>
      <c r="F37" s="194">
        <v>165.47</v>
      </c>
      <c r="G37" s="195">
        <v>0</v>
      </c>
      <c r="H37" s="196">
        <v>132.4</v>
      </c>
      <c r="I37" s="227"/>
      <c r="J37" s="143"/>
      <c r="K37" s="228"/>
      <c r="L37" s="141"/>
      <c r="M37" s="223"/>
      <c r="N37" s="340"/>
      <c r="O37" s="339"/>
      <c r="P37" s="256"/>
      <c r="Q37" s="250"/>
      <c r="R37" s="144">
        <f t="shared" si="4"/>
        <v>3653.6</v>
      </c>
      <c r="S37" s="223">
        <f t="shared" si="0"/>
        <v>165.47</v>
      </c>
      <c r="T37" s="145">
        <f t="shared" si="1"/>
        <v>0</v>
      </c>
      <c r="U37" s="146">
        <f t="shared" si="2"/>
        <v>132.4</v>
      </c>
      <c r="V37" s="287">
        <v>3</v>
      </c>
      <c r="W37" s="239"/>
      <c r="X37" s="232"/>
      <c r="Y37" s="239"/>
      <c r="Z37" s="153"/>
      <c r="AA37" s="151">
        <f t="shared" si="5"/>
        <v>0</v>
      </c>
      <c r="AB37" s="152">
        <f t="shared" si="3"/>
        <v>0</v>
      </c>
      <c r="AC37" s="285">
        <f t="shared" si="6"/>
        <v>0</v>
      </c>
      <c r="AD37" s="285">
        <f t="shared" si="7"/>
        <v>0</v>
      </c>
      <c r="AF37" s="284" t="str">
        <f t="shared" si="8"/>
        <v/>
      </c>
    </row>
    <row r="38" spans="1:32" ht="15.75" hidden="1" thickBot="1" x14ac:dyDescent="0.3">
      <c r="A38" s="101">
        <v>452</v>
      </c>
      <c r="B38" s="102">
        <v>3114</v>
      </c>
      <c r="C38" s="270">
        <v>71197281</v>
      </c>
      <c r="D38" s="118" t="s">
        <v>102</v>
      </c>
      <c r="E38" s="193">
        <v>2046.5900000000001</v>
      </c>
      <c r="F38" s="194">
        <v>17.78</v>
      </c>
      <c r="G38" s="195">
        <v>0</v>
      </c>
      <c r="H38" s="196">
        <v>14.2</v>
      </c>
      <c r="I38" s="158"/>
      <c r="J38" s="159"/>
      <c r="K38" s="308"/>
      <c r="L38" s="314"/>
      <c r="M38" s="225"/>
      <c r="N38" s="225"/>
      <c r="O38" s="225"/>
      <c r="P38" s="252"/>
      <c r="Q38" s="253"/>
      <c r="R38" s="160">
        <f t="shared" si="4"/>
        <v>2046.5900000000001</v>
      </c>
      <c r="S38" s="223">
        <f t="shared" si="0"/>
        <v>17.78</v>
      </c>
      <c r="T38" s="145">
        <f t="shared" ref="T38:T69" si="9">G38+O38</f>
        <v>0</v>
      </c>
      <c r="U38" s="162">
        <f t="shared" ref="U38:U69" si="10">H38+Q38</f>
        <v>14.2</v>
      </c>
      <c r="V38" s="287">
        <v>1</v>
      </c>
      <c r="W38" s="239"/>
      <c r="X38" s="232">
        <v>7</v>
      </c>
      <c r="Y38" s="240"/>
      <c r="Z38" s="153"/>
      <c r="AA38" s="151">
        <f t="shared" si="5"/>
        <v>0</v>
      </c>
      <c r="AB38" s="166">
        <f t="shared" ref="AB38:AB69" si="11">+O38</f>
        <v>0</v>
      </c>
      <c r="AC38" s="165">
        <f t="shared" si="6"/>
        <v>0</v>
      </c>
      <c r="AD38" s="165">
        <f t="shared" si="7"/>
        <v>0</v>
      </c>
      <c r="AF38" s="284" t="str">
        <f t="shared" si="8"/>
        <v/>
      </c>
    </row>
    <row r="39" spans="1:32" hidden="1" x14ac:dyDescent="0.25">
      <c r="A39" s="95">
        <v>338</v>
      </c>
      <c r="B39" s="96">
        <v>3121</v>
      </c>
      <c r="C39" s="271">
        <v>48623679</v>
      </c>
      <c r="D39" s="119" t="s">
        <v>24</v>
      </c>
      <c r="E39" s="197">
        <v>3038.71</v>
      </c>
      <c r="F39" s="198">
        <v>120.94</v>
      </c>
      <c r="G39" s="199">
        <v>0</v>
      </c>
      <c r="H39" s="200">
        <v>98.070000000000007</v>
      </c>
      <c r="I39" s="315"/>
      <c r="J39" s="156"/>
      <c r="K39" s="229"/>
      <c r="L39" s="316"/>
      <c r="M39" s="224"/>
      <c r="N39" s="224"/>
      <c r="O39" s="224"/>
      <c r="P39" s="155"/>
      <c r="Q39" s="251"/>
      <c r="R39" s="148">
        <f t="shared" si="4"/>
        <v>3038.71</v>
      </c>
      <c r="S39" s="224">
        <f t="shared" si="0"/>
        <v>120.94</v>
      </c>
      <c r="T39" s="150">
        <f t="shared" si="9"/>
        <v>0</v>
      </c>
      <c r="U39" s="157">
        <f t="shared" si="10"/>
        <v>98.070000000000007</v>
      </c>
      <c r="V39" s="288">
        <v>3</v>
      </c>
      <c r="W39" s="243"/>
      <c r="X39" s="233">
        <v>44</v>
      </c>
      <c r="Y39" s="242"/>
      <c r="Z39" s="153"/>
      <c r="AA39" s="148">
        <f t="shared" si="5"/>
        <v>0</v>
      </c>
      <c r="AB39" s="352">
        <f t="shared" si="11"/>
        <v>0</v>
      </c>
      <c r="AC39" s="145">
        <f t="shared" si="6"/>
        <v>0</v>
      </c>
      <c r="AD39" s="145">
        <f t="shared" si="7"/>
        <v>0</v>
      </c>
      <c r="AF39" s="284" t="str">
        <f t="shared" si="8"/>
        <v/>
      </c>
    </row>
    <row r="40" spans="1:32" ht="28.5" hidden="1" x14ac:dyDescent="0.25">
      <c r="A40" s="67">
        <v>339</v>
      </c>
      <c r="B40" s="97">
        <v>3121</v>
      </c>
      <c r="C40" s="265">
        <v>48623695</v>
      </c>
      <c r="D40" s="117" t="s">
        <v>66</v>
      </c>
      <c r="E40" s="184">
        <v>3302.34</v>
      </c>
      <c r="F40" s="201">
        <v>226.07999999999998</v>
      </c>
      <c r="G40" s="202">
        <v>0</v>
      </c>
      <c r="H40" s="203">
        <v>182.57</v>
      </c>
      <c r="I40" s="317"/>
      <c r="J40" s="228"/>
      <c r="K40" s="228"/>
      <c r="L40" s="141"/>
      <c r="M40" s="223"/>
      <c r="N40" s="223"/>
      <c r="O40" s="341"/>
      <c r="P40" s="142"/>
      <c r="Q40" s="250"/>
      <c r="R40" s="144">
        <f t="shared" si="4"/>
        <v>3302.34</v>
      </c>
      <c r="S40" s="223">
        <f t="shared" si="0"/>
        <v>226.07999999999998</v>
      </c>
      <c r="T40" s="145">
        <f t="shared" si="9"/>
        <v>0</v>
      </c>
      <c r="U40" s="146">
        <f t="shared" si="10"/>
        <v>182.57</v>
      </c>
      <c r="V40" s="287">
        <v>3</v>
      </c>
      <c r="W40" s="239"/>
      <c r="X40" s="232">
        <v>10.66</v>
      </c>
      <c r="Y40" s="239"/>
      <c r="Z40" s="153"/>
      <c r="AA40" s="151">
        <f t="shared" si="5"/>
        <v>0</v>
      </c>
      <c r="AB40" s="152">
        <f t="shared" si="11"/>
        <v>0</v>
      </c>
      <c r="AC40" s="285">
        <f t="shared" si="6"/>
        <v>0</v>
      </c>
      <c r="AD40" s="285">
        <f t="shared" si="7"/>
        <v>0</v>
      </c>
      <c r="AF40" s="284" t="str">
        <f t="shared" si="8"/>
        <v/>
      </c>
    </row>
    <row r="41" spans="1:32" ht="28.5" hidden="1" x14ac:dyDescent="0.25">
      <c r="A41" s="95">
        <v>340</v>
      </c>
      <c r="B41" s="103">
        <v>3121</v>
      </c>
      <c r="C41" s="265">
        <v>48623687</v>
      </c>
      <c r="D41" s="116" t="s">
        <v>25</v>
      </c>
      <c r="E41" s="204">
        <v>4284.78</v>
      </c>
      <c r="F41" s="185">
        <v>423.74</v>
      </c>
      <c r="G41" s="195">
        <v>119.72999999999999</v>
      </c>
      <c r="H41" s="187">
        <v>342.49</v>
      </c>
      <c r="I41" s="317"/>
      <c r="J41" s="143"/>
      <c r="K41" s="228"/>
      <c r="L41" s="141"/>
      <c r="M41" s="223"/>
      <c r="N41" s="340"/>
      <c r="O41" s="140"/>
      <c r="P41" s="142"/>
      <c r="Q41" s="250"/>
      <c r="R41" s="144">
        <f t="shared" si="4"/>
        <v>4284.78</v>
      </c>
      <c r="S41" s="223">
        <f t="shared" si="0"/>
        <v>423.74</v>
      </c>
      <c r="T41" s="145">
        <f t="shared" si="9"/>
        <v>119.72999999999999</v>
      </c>
      <c r="U41" s="146">
        <f t="shared" si="10"/>
        <v>342.49</v>
      </c>
      <c r="V41" s="287">
        <v>3</v>
      </c>
      <c r="W41" s="239"/>
      <c r="X41" s="232">
        <v>55</v>
      </c>
      <c r="Y41" s="239"/>
      <c r="Z41" s="153"/>
      <c r="AA41" s="151">
        <f t="shared" si="5"/>
        <v>0</v>
      </c>
      <c r="AB41" s="152">
        <f t="shared" si="11"/>
        <v>0</v>
      </c>
      <c r="AC41" s="285">
        <f t="shared" si="6"/>
        <v>0</v>
      </c>
      <c r="AD41" s="285">
        <f t="shared" si="7"/>
        <v>0</v>
      </c>
      <c r="AF41" s="284" t="str">
        <f t="shared" si="8"/>
        <v/>
      </c>
    </row>
    <row r="42" spans="1:32" ht="28.5" hidden="1" x14ac:dyDescent="0.25">
      <c r="A42" s="67">
        <v>447</v>
      </c>
      <c r="B42" s="98">
        <v>3127</v>
      </c>
      <c r="C42" s="272" t="s">
        <v>124</v>
      </c>
      <c r="D42" s="113" t="s">
        <v>26</v>
      </c>
      <c r="E42" s="184">
        <v>4856.25</v>
      </c>
      <c r="F42" s="201">
        <v>615.4</v>
      </c>
      <c r="G42" s="202">
        <v>0</v>
      </c>
      <c r="H42" s="203">
        <v>492.29999999999995</v>
      </c>
      <c r="I42" s="317"/>
      <c r="J42" s="143"/>
      <c r="K42" s="228"/>
      <c r="L42" s="141"/>
      <c r="M42" s="223"/>
      <c r="N42" s="340"/>
      <c r="O42" s="339"/>
      <c r="P42" s="256"/>
      <c r="Q42" s="250"/>
      <c r="R42" s="144">
        <f t="shared" si="4"/>
        <v>4856.25</v>
      </c>
      <c r="S42" s="223">
        <f t="shared" si="0"/>
        <v>615.4</v>
      </c>
      <c r="T42" s="145">
        <f t="shared" si="9"/>
        <v>0</v>
      </c>
      <c r="U42" s="146">
        <f t="shared" si="10"/>
        <v>492.29999999999995</v>
      </c>
      <c r="V42" s="287">
        <v>3</v>
      </c>
      <c r="W42" s="239"/>
      <c r="X42" s="232">
        <v>30.400000000000002</v>
      </c>
      <c r="Y42" s="239"/>
      <c r="Z42" s="153"/>
      <c r="AA42" s="151">
        <f t="shared" si="5"/>
        <v>0</v>
      </c>
      <c r="AB42" s="152">
        <f t="shared" si="11"/>
        <v>0</v>
      </c>
      <c r="AC42" s="285">
        <f t="shared" si="6"/>
        <v>0</v>
      </c>
      <c r="AD42" s="285">
        <f t="shared" si="7"/>
        <v>0</v>
      </c>
      <c r="AF42" s="284" t="str">
        <f t="shared" si="8"/>
        <v/>
      </c>
    </row>
    <row r="43" spans="1:32" ht="28.5" hidden="1" x14ac:dyDescent="0.25">
      <c r="A43" s="132">
        <v>458</v>
      </c>
      <c r="B43" s="133">
        <v>3127</v>
      </c>
      <c r="C43" s="269">
        <v>6668356</v>
      </c>
      <c r="D43" s="117" t="s">
        <v>103</v>
      </c>
      <c r="E43" s="184">
        <v>14008.4</v>
      </c>
      <c r="F43" s="185">
        <v>2797.38</v>
      </c>
      <c r="G43" s="195">
        <v>100.43</v>
      </c>
      <c r="H43" s="187">
        <v>2324.94</v>
      </c>
      <c r="I43" s="317"/>
      <c r="J43" s="143"/>
      <c r="K43" s="228"/>
      <c r="L43" s="141"/>
      <c r="M43" s="223"/>
      <c r="N43" s="340"/>
      <c r="O43" s="339"/>
      <c r="P43" s="256"/>
      <c r="Q43" s="250"/>
      <c r="R43" s="144">
        <f t="shared" si="4"/>
        <v>14008.4</v>
      </c>
      <c r="S43" s="223">
        <f t="shared" si="0"/>
        <v>2797.38</v>
      </c>
      <c r="T43" s="145">
        <f t="shared" si="9"/>
        <v>100.43</v>
      </c>
      <c r="U43" s="146">
        <f t="shared" si="10"/>
        <v>2324.94</v>
      </c>
      <c r="V43" s="287">
        <v>6</v>
      </c>
      <c r="W43" s="239"/>
      <c r="X43" s="232">
        <v>843.7</v>
      </c>
      <c r="Y43" s="239"/>
      <c r="Z43" s="153"/>
      <c r="AA43" s="151">
        <f t="shared" si="5"/>
        <v>0</v>
      </c>
      <c r="AB43" s="152">
        <f t="shared" si="11"/>
        <v>0</v>
      </c>
      <c r="AC43" s="285">
        <f t="shared" si="6"/>
        <v>0</v>
      </c>
      <c r="AD43" s="285">
        <f t="shared" si="7"/>
        <v>0</v>
      </c>
      <c r="AF43" s="284" t="str">
        <f t="shared" si="8"/>
        <v/>
      </c>
    </row>
    <row r="44" spans="1:32" ht="42.75" hidden="1" x14ac:dyDescent="0.25">
      <c r="A44" s="132">
        <v>459</v>
      </c>
      <c r="B44" s="133">
        <v>3127</v>
      </c>
      <c r="C44" s="269">
        <v>6668275</v>
      </c>
      <c r="D44" s="120" t="s">
        <v>104</v>
      </c>
      <c r="E44" s="184">
        <v>9073.6500000000015</v>
      </c>
      <c r="F44" s="185">
        <v>2003.5</v>
      </c>
      <c r="G44" s="195">
        <v>280</v>
      </c>
      <c r="H44" s="187">
        <v>1655.04</v>
      </c>
      <c r="I44" s="347"/>
      <c r="J44" s="143"/>
      <c r="K44" s="228"/>
      <c r="L44" s="141"/>
      <c r="M44" s="223"/>
      <c r="N44" s="340"/>
      <c r="O44" s="339"/>
      <c r="P44" s="256"/>
      <c r="Q44" s="250"/>
      <c r="R44" s="144">
        <f t="shared" si="4"/>
        <v>9073.6500000000015</v>
      </c>
      <c r="S44" s="223">
        <f t="shared" si="0"/>
        <v>2003.5</v>
      </c>
      <c r="T44" s="145">
        <f t="shared" si="9"/>
        <v>280</v>
      </c>
      <c r="U44" s="146">
        <f t="shared" si="10"/>
        <v>1655.04</v>
      </c>
      <c r="V44" s="287">
        <v>4</v>
      </c>
      <c r="W44" s="239"/>
      <c r="X44" s="232"/>
      <c r="Y44" s="239"/>
      <c r="Z44" s="153"/>
      <c r="AA44" s="151">
        <f t="shared" si="5"/>
        <v>0</v>
      </c>
      <c r="AB44" s="152">
        <f t="shared" si="11"/>
        <v>0</v>
      </c>
      <c r="AC44" s="285">
        <f t="shared" si="6"/>
        <v>0</v>
      </c>
      <c r="AD44" s="285">
        <f t="shared" si="7"/>
        <v>0</v>
      </c>
      <c r="AF44" s="284" t="str">
        <f t="shared" si="8"/>
        <v/>
      </c>
    </row>
    <row r="45" spans="1:32" ht="42.75" x14ac:dyDescent="0.25">
      <c r="A45" s="67">
        <v>345</v>
      </c>
      <c r="B45" s="98">
        <v>3124</v>
      </c>
      <c r="C45" s="265">
        <v>48623725</v>
      </c>
      <c r="D45" s="136" t="s">
        <v>105</v>
      </c>
      <c r="E45" s="184">
        <v>18734.189999999995</v>
      </c>
      <c r="F45" s="185">
        <v>2899.97</v>
      </c>
      <c r="G45" s="195">
        <v>101.45</v>
      </c>
      <c r="H45" s="187">
        <v>2342.3199999999997</v>
      </c>
      <c r="I45" s="347"/>
      <c r="J45" s="143"/>
      <c r="K45" s="228"/>
      <c r="L45" s="141"/>
      <c r="M45" s="223"/>
      <c r="N45" s="340"/>
      <c r="O45" s="339"/>
      <c r="P45" s="256"/>
      <c r="Q45" s="250"/>
      <c r="R45" s="144">
        <f t="shared" si="4"/>
        <v>18734.189999999995</v>
      </c>
      <c r="S45" s="223">
        <f t="shared" si="0"/>
        <v>2899.97</v>
      </c>
      <c r="T45" s="145">
        <f t="shared" si="9"/>
        <v>101.45</v>
      </c>
      <c r="U45" s="146">
        <f t="shared" si="10"/>
        <v>2342.3199999999997</v>
      </c>
      <c r="V45" s="287">
        <v>5</v>
      </c>
      <c r="W45" s="239"/>
      <c r="X45" s="232">
        <f>459.7+174.13</f>
        <v>633.82999999999993</v>
      </c>
      <c r="Y45" s="239">
        <v>174.13</v>
      </c>
      <c r="Z45" s="153"/>
      <c r="AA45" s="151">
        <f t="shared" si="5"/>
        <v>0</v>
      </c>
      <c r="AB45" s="152">
        <f t="shared" si="11"/>
        <v>0</v>
      </c>
      <c r="AC45" s="285">
        <f t="shared" si="6"/>
        <v>0</v>
      </c>
      <c r="AD45" s="285">
        <f t="shared" si="7"/>
        <v>0</v>
      </c>
      <c r="AF45" s="284" t="str">
        <f t="shared" si="8"/>
        <v>A</v>
      </c>
    </row>
    <row r="46" spans="1:32" ht="42.75" hidden="1" x14ac:dyDescent="0.25">
      <c r="A46" s="67">
        <v>363</v>
      </c>
      <c r="B46" s="98">
        <v>3114</v>
      </c>
      <c r="C46" s="265">
        <v>70836418</v>
      </c>
      <c r="D46" s="113" t="s">
        <v>135</v>
      </c>
      <c r="E46" s="184">
        <v>4497.0700000000006</v>
      </c>
      <c r="F46" s="185">
        <v>108.41000000000001</v>
      </c>
      <c r="G46" s="195">
        <v>0</v>
      </c>
      <c r="H46" s="187">
        <v>86.699999999999989</v>
      </c>
      <c r="I46" s="347"/>
      <c r="J46" s="143"/>
      <c r="K46" s="228"/>
      <c r="L46" s="141"/>
      <c r="M46" s="223"/>
      <c r="N46" s="223"/>
      <c r="O46" s="341"/>
      <c r="P46" s="142"/>
      <c r="Q46" s="250"/>
      <c r="R46" s="144">
        <f t="shared" si="4"/>
        <v>4497.0700000000006</v>
      </c>
      <c r="S46" s="223">
        <f t="shared" si="0"/>
        <v>108.41000000000001</v>
      </c>
      <c r="T46" s="145">
        <f t="shared" si="9"/>
        <v>0</v>
      </c>
      <c r="U46" s="146">
        <f t="shared" si="10"/>
        <v>86.699999999999989</v>
      </c>
      <c r="V46" s="287">
        <v>2</v>
      </c>
      <c r="W46" s="239"/>
      <c r="X46" s="232"/>
      <c r="Y46" s="239"/>
      <c r="Z46" s="153"/>
      <c r="AA46" s="151">
        <f t="shared" si="5"/>
        <v>0</v>
      </c>
      <c r="AB46" s="152">
        <f t="shared" si="11"/>
        <v>0</v>
      </c>
      <c r="AC46" s="285">
        <f t="shared" si="6"/>
        <v>0</v>
      </c>
      <c r="AD46" s="285">
        <f t="shared" si="7"/>
        <v>0</v>
      </c>
      <c r="AF46" s="284" t="str">
        <f t="shared" si="8"/>
        <v/>
      </c>
    </row>
    <row r="47" spans="1:32" ht="39.75" hidden="1" customHeight="1" x14ac:dyDescent="0.25">
      <c r="A47" s="67">
        <v>346</v>
      </c>
      <c r="B47" s="97">
        <v>3114</v>
      </c>
      <c r="C47" s="265">
        <v>48623733</v>
      </c>
      <c r="D47" s="113" t="s">
        <v>116</v>
      </c>
      <c r="E47" s="184">
        <v>3172.9599999999996</v>
      </c>
      <c r="F47" s="185">
        <v>364.65</v>
      </c>
      <c r="G47" s="195">
        <v>0</v>
      </c>
      <c r="H47" s="187">
        <v>291.97999999999996</v>
      </c>
      <c r="I47" s="317"/>
      <c r="J47" s="143"/>
      <c r="K47" s="228"/>
      <c r="L47" s="141"/>
      <c r="M47" s="223"/>
      <c r="N47" s="223"/>
      <c r="O47" s="341"/>
      <c r="P47" s="142"/>
      <c r="Q47" s="250"/>
      <c r="R47" s="144">
        <f t="shared" si="4"/>
        <v>3172.9599999999996</v>
      </c>
      <c r="S47" s="223">
        <f t="shared" si="0"/>
        <v>364.65</v>
      </c>
      <c r="T47" s="145">
        <f t="shared" si="9"/>
        <v>0</v>
      </c>
      <c r="U47" s="146">
        <f t="shared" si="10"/>
        <v>291.97999999999996</v>
      </c>
      <c r="V47" s="287">
        <v>2</v>
      </c>
      <c r="W47" s="239"/>
      <c r="X47" s="232">
        <v>1.5</v>
      </c>
      <c r="Y47" s="239"/>
      <c r="Z47" s="153"/>
      <c r="AA47" s="151">
        <f t="shared" si="5"/>
        <v>0</v>
      </c>
      <c r="AB47" s="152">
        <f t="shared" si="11"/>
        <v>0</v>
      </c>
      <c r="AC47" s="285">
        <f t="shared" si="6"/>
        <v>0</v>
      </c>
      <c r="AD47" s="285">
        <f t="shared" si="7"/>
        <v>0</v>
      </c>
      <c r="AF47" s="284" t="str">
        <f t="shared" si="8"/>
        <v/>
      </c>
    </row>
    <row r="48" spans="1:32" ht="25.5" customHeight="1" thickBot="1" x14ac:dyDescent="0.3">
      <c r="A48" s="67">
        <v>349</v>
      </c>
      <c r="B48" s="98">
        <v>3133</v>
      </c>
      <c r="C48" s="265">
        <v>48623741</v>
      </c>
      <c r="D48" s="113" t="s">
        <v>27</v>
      </c>
      <c r="E48" s="184">
        <v>6142.33</v>
      </c>
      <c r="F48" s="185">
        <v>403.23</v>
      </c>
      <c r="G48" s="195">
        <v>0</v>
      </c>
      <c r="H48" s="187">
        <v>323.64</v>
      </c>
      <c r="I48" s="317"/>
      <c r="J48" s="143">
        <v>315</v>
      </c>
      <c r="K48" s="228"/>
      <c r="L48" s="141"/>
      <c r="M48" s="223"/>
      <c r="N48" s="223"/>
      <c r="O48" s="341"/>
      <c r="P48" s="142"/>
      <c r="Q48" s="250"/>
      <c r="R48" s="144">
        <f t="shared" si="4"/>
        <v>6142.33</v>
      </c>
      <c r="S48" s="223">
        <f t="shared" si="0"/>
        <v>403.23</v>
      </c>
      <c r="T48" s="145">
        <f t="shared" si="9"/>
        <v>0</v>
      </c>
      <c r="U48" s="146">
        <f t="shared" si="10"/>
        <v>323.64</v>
      </c>
      <c r="V48" s="287">
        <v>2</v>
      </c>
      <c r="W48" s="239"/>
      <c r="X48" s="232"/>
      <c r="Y48" s="239"/>
      <c r="AA48" s="151">
        <f t="shared" si="5"/>
        <v>0</v>
      </c>
      <c r="AB48" s="152">
        <f t="shared" si="11"/>
        <v>0</v>
      </c>
      <c r="AC48" s="285">
        <f t="shared" si="6"/>
        <v>0</v>
      </c>
      <c r="AD48" s="285">
        <f t="shared" si="7"/>
        <v>315</v>
      </c>
      <c r="AF48" s="284" t="str">
        <f t="shared" si="8"/>
        <v>A</v>
      </c>
    </row>
    <row r="49" spans="1:32" ht="29.25" hidden="1" thickBot="1" x14ac:dyDescent="0.3">
      <c r="A49" s="106">
        <v>358</v>
      </c>
      <c r="B49" s="126">
        <v>3114</v>
      </c>
      <c r="C49" s="266">
        <v>70836469</v>
      </c>
      <c r="D49" s="122" t="s">
        <v>96</v>
      </c>
      <c r="E49" s="205">
        <v>1274.58</v>
      </c>
      <c r="F49" s="206">
        <v>130.07000000000002</v>
      </c>
      <c r="G49" s="207">
        <v>0</v>
      </c>
      <c r="H49" s="208">
        <v>104.05999999999999</v>
      </c>
      <c r="I49" s="318"/>
      <c r="J49" s="319"/>
      <c r="K49" s="320"/>
      <c r="L49" s="321"/>
      <c r="M49" s="322"/>
      <c r="N49" s="322"/>
      <c r="O49" s="342"/>
      <c r="P49" s="323"/>
      <c r="Q49" s="324"/>
      <c r="R49" s="160">
        <f t="shared" si="4"/>
        <v>1274.58</v>
      </c>
      <c r="S49" s="225">
        <f t="shared" si="0"/>
        <v>130.07000000000002</v>
      </c>
      <c r="T49" s="161">
        <f t="shared" si="9"/>
        <v>0</v>
      </c>
      <c r="U49" s="345">
        <f t="shared" si="10"/>
        <v>104.05999999999999</v>
      </c>
      <c r="V49" s="289">
        <v>1</v>
      </c>
      <c r="W49" s="241"/>
      <c r="X49" s="234">
        <v>9.5</v>
      </c>
      <c r="Y49" s="241"/>
      <c r="Z49" s="153"/>
      <c r="AA49" s="151">
        <f t="shared" si="5"/>
        <v>0</v>
      </c>
      <c r="AB49" s="350">
        <f t="shared" si="11"/>
        <v>0</v>
      </c>
      <c r="AC49" s="351">
        <f t="shared" si="6"/>
        <v>0</v>
      </c>
      <c r="AD49" s="351">
        <f t="shared" si="7"/>
        <v>0</v>
      </c>
      <c r="AF49" s="284" t="str">
        <f t="shared" si="8"/>
        <v/>
      </c>
    </row>
    <row r="50" spans="1:32" ht="29.25" hidden="1" thickBot="1" x14ac:dyDescent="0.3">
      <c r="A50" s="127">
        <v>367</v>
      </c>
      <c r="B50" s="128">
        <v>3121</v>
      </c>
      <c r="C50" s="273">
        <v>60884703</v>
      </c>
      <c r="D50" s="124" t="s">
        <v>28</v>
      </c>
      <c r="E50" s="209">
        <v>4308.8300000000008</v>
      </c>
      <c r="F50" s="210">
        <v>562.7399999999999</v>
      </c>
      <c r="G50" s="199">
        <v>285</v>
      </c>
      <c r="H50" s="211">
        <v>450.72999999999996</v>
      </c>
      <c r="I50" s="140"/>
      <c r="J50" s="228"/>
      <c r="K50" s="228"/>
      <c r="L50" s="141"/>
      <c r="M50" s="223"/>
      <c r="N50" s="223"/>
      <c r="O50" s="341"/>
      <c r="P50" s="142"/>
      <c r="Q50" s="250"/>
      <c r="R50" s="148">
        <f t="shared" si="4"/>
        <v>4308.8300000000008</v>
      </c>
      <c r="S50" s="224">
        <f t="shared" si="0"/>
        <v>562.7399999999999</v>
      </c>
      <c r="T50" s="150">
        <f t="shared" si="9"/>
        <v>285</v>
      </c>
      <c r="U50" s="146">
        <f t="shared" si="10"/>
        <v>450.72999999999996</v>
      </c>
      <c r="V50" s="288">
        <v>6</v>
      </c>
      <c r="W50" s="243"/>
      <c r="X50" s="245">
        <v>32.32</v>
      </c>
      <c r="Y50" s="244"/>
      <c r="Z50" s="153"/>
      <c r="AA50" s="148">
        <f t="shared" si="5"/>
        <v>0</v>
      </c>
      <c r="AB50" s="149">
        <f t="shared" si="11"/>
        <v>0</v>
      </c>
      <c r="AC50" s="150">
        <f t="shared" si="6"/>
        <v>0</v>
      </c>
      <c r="AD50" s="150">
        <f t="shared" si="7"/>
        <v>0</v>
      </c>
      <c r="AF50" s="284" t="str">
        <f t="shared" si="8"/>
        <v/>
      </c>
    </row>
    <row r="51" spans="1:32" ht="15.75" hidden="1" thickBot="1" x14ac:dyDescent="0.3">
      <c r="A51" s="72">
        <v>368</v>
      </c>
      <c r="B51" s="70">
        <v>3121</v>
      </c>
      <c r="C51" s="274">
        <v>60884762</v>
      </c>
      <c r="D51" s="113" t="s">
        <v>29</v>
      </c>
      <c r="E51" s="193">
        <v>2617.3799999999997</v>
      </c>
      <c r="F51" s="194">
        <v>440.95</v>
      </c>
      <c r="G51" s="195">
        <v>0</v>
      </c>
      <c r="H51" s="196">
        <v>352.8</v>
      </c>
      <c r="I51" s="140"/>
      <c r="J51" s="228"/>
      <c r="K51" s="228"/>
      <c r="L51" s="141"/>
      <c r="M51" s="223"/>
      <c r="N51" s="223"/>
      <c r="O51" s="341"/>
      <c r="P51" s="142"/>
      <c r="Q51" s="250"/>
      <c r="R51" s="144">
        <f t="shared" si="4"/>
        <v>2617.3799999999997</v>
      </c>
      <c r="S51" s="223">
        <f t="shared" si="0"/>
        <v>440.95</v>
      </c>
      <c r="T51" s="145">
        <f t="shared" si="9"/>
        <v>0</v>
      </c>
      <c r="U51" s="146">
        <f t="shared" si="10"/>
        <v>352.8</v>
      </c>
      <c r="V51" s="287">
        <v>3</v>
      </c>
      <c r="W51" s="239"/>
      <c r="X51" s="232">
        <v>46.27</v>
      </c>
      <c r="Y51" s="239"/>
      <c r="Z51" s="153"/>
      <c r="AA51" s="151">
        <f t="shared" si="5"/>
        <v>0</v>
      </c>
      <c r="AB51" s="152">
        <f t="shared" si="11"/>
        <v>0</v>
      </c>
      <c r="AC51" s="285">
        <f t="shared" si="6"/>
        <v>0</v>
      </c>
      <c r="AD51" s="285">
        <f t="shared" si="7"/>
        <v>0</v>
      </c>
      <c r="AF51" s="284" t="str">
        <f t="shared" si="8"/>
        <v/>
      </c>
    </row>
    <row r="52" spans="1:32" ht="29.25" hidden="1" thickBot="1" x14ac:dyDescent="0.3">
      <c r="A52" s="68">
        <v>371</v>
      </c>
      <c r="B52" s="71">
        <v>3122</v>
      </c>
      <c r="C52" s="274">
        <v>60884711</v>
      </c>
      <c r="D52" s="122" t="s">
        <v>30</v>
      </c>
      <c r="E52" s="193">
        <v>3417.1000000000004</v>
      </c>
      <c r="F52" s="194">
        <v>111.55</v>
      </c>
      <c r="G52" s="195">
        <v>0</v>
      </c>
      <c r="H52" s="196">
        <v>88.55</v>
      </c>
      <c r="I52" s="140"/>
      <c r="J52" s="172"/>
      <c r="K52" s="228"/>
      <c r="L52" s="141"/>
      <c r="M52" s="223"/>
      <c r="N52" s="223"/>
      <c r="O52" s="341"/>
      <c r="P52" s="142"/>
      <c r="Q52" s="250"/>
      <c r="R52" s="144">
        <f t="shared" si="4"/>
        <v>3417.1000000000004</v>
      </c>
      <c r="S52" s="223">
        <f t="shared" si="0"/>
        <v>111.55</v>
      </c>
      <c r="T52" s="145">
        <f t="shared" si="9"/>
        <v>0</v>
      </c>
      <c r="U52" s="146">
        <f t="shared" si="10"/>
        <v>88.55</v>
      </c>
      <c r="V52" s="287">
        <v>3</v>
      </c>
      <c r="W52" s="239"/>
      <c r="X52" s="232">
        <v>55.95</v>
      </c>
      <c r="Y52" s="239"/>
      <c r="Z52" s="153"/>
      <c r="AA52" s="151">
        <f t="shared" si="5"/>
        <v>0</v>
      </c>
      <c r="AB52" s="152">
        <f t="shared" si="11"/>
        <v>0</v>
      </c>
      <c r="AC52" s="285">
        <f t="shared" si="6"/>
        <v>0</v>
      </c>
      <c r="AD52" s="285">
        <f t="shared" si="7"/>
        <v>0</v>
      </c>
      <c r="AF52" s="284" t="str">
        <f t="shared" si="8"/>
        <v/>
      </c>
    </row>
    <row r="53" spans="1:32" ht="39.6" hidden="1" customHeight="1" x14ac:dyDescent="0.3">
      <c r="A53" s="72">
        <v>370</v>
      </c>
      <c r="B53" s="74">
        <v>3122</v>
      </c>
      <c r="C53" s="274">
        <v>60884746</v>
      </c>
      <c r="D53" s="113" t="s">
        <v>31</v>
      </c>
      <c r="E53" s="193">
        <v>3925.35</v>
      </c>
      <c r="F53" s="194">
        <v>462.99999999999994</v>
      </c>
      <c r="G53" s="195">
        <v>120</v>
      </c>
      <c r="H53" s="196">
        <v>376.46999999999997</v>
      </c>
      <c r="I53" s="260"/>
      <c r="J53" s="257"/>
      <c r="K53" s="228"/>
      <c r="L53" s="141"/>
      <c r="M53" s="223"/>
      <c r="N53" s="223"/>
      <c r="O53" s="217"/>
      <c r="P53" s="256"/>
      <c r="Q53" s="250"/>
      <c r="R53" s="144">
        <f t="shared" si="4"/>
        <v>3925.35</v>
      </c>
      <c r="S53" s="223">
        <f t="shared" si="0"/>
        <v>462.99999999999994</v>
      </c>
      <c r="T53" s="145">
        <f t="shared" si="9"/>
        <v>120</v>
      </c>
      <c r="U53" s="146">
        <f t="shared" si="10"/>
        <v>376.46999999999997</v>
      </c>
      <c r="V53" s="287">
        <v>3</v>
      </c>
      <c r="W53" s="239"/>
      <c r="X53" s="232">
        <v>301.3</v>
      </c>
      <c r="Y53" s="239"/>
      <c r="Z53" s="153"/>
      <c r="AA53" s="151">
        <f t="shared" si="5"/>
        <v>0</v>
      </c>
      <c r="AB53" s="152">
        <f t="shared" si="11"/>
        <v>0</v>
      </c>
      <c r="AC53" s="285">
        <f t="shared" si="6"/>
        <v>0</v>
      </c>
      <c r="AD53" s="285">
        <f t="shared" si="7"/>
        <v>0</v>
      </c>
      <c r="AF53" s="284" t="str">
        <f t="shared" si="8"/>
        <v/>
      </c>
    </row>
    <row r="54" spans="1:32" ht="43.5" hidden="1" thickBot="1" x14ac:dyDescent="0.3">
      <c r="A54" s="72">
        <v>454</v>
      </c>
      <c r="B54" s="74">
        <v>3127</v>
      </c>
      <c r="C54" s="274">
        <v>75137011</v>
      </c>
      <c r="D54" s="116" t="s">
        <v>32</v>
      </c>
      <c r="E54" s="193">
        <v>15150.85</v>
      </c>
      <c r="F54" s="194">
        <v>5841.85</v>
      </c>
      <c r="G54" s="195">
        <v>10355.379999999999</v>
      </c>
      <c r="H54" s="196">
        <v>4794.9400000000005</v>
      </c>
      <c r="I54" s="259"/>
      <c r="J54" s="257"/>
      <c r="K54" s="228"/>
      <c r="L54" s="141"/>
      <c r="M54" s="223"/>
      <c r="N54" s="340"/>
      <c r="O54" s="339"/>
      <c r="P54" s="256"/>
      <c r="Q54" s="250"/>
      <c r="R54" s="144">
        <f t="shared" si="4"/>
        <v>15150.85</v>
      </c>
      <c r="S54" s="223">
        <f t="shared" si="0"/>
        <v>5841.85</v>
      </c>
      <c r="T54" s="145">
        <f t="shared" si="9"/>
        <v>10355.379999999999</v>
      </c>
      <c r="U54" s="146">
        <f t="shared" si="10"/>
        <v>4794.9400000000005</v>
      </c>
      <c r="V54" s="287">
        <v>4</v>
      </c>
      <c r="W54" s="239"/>
      <c r="X54" s="232">
        <v>756</v>
      </c>
      <c r="Y54" s="239"/>
      <c r="Z54" s="163"/>
      <c r="AA54" s="151">
        <f t="shared" si="5"/>
        <v>0</v>
      </c>
      <c r="AB54" s="152">
        <f t="shared" si="11"/>
        <v>0</v>
      </c>
      <c r="AC54" s="285">
        <f t="shared" si="6"/>
        <v>0</v>
      </c>
      <c r="AD54" s="285">
        <f t="shared" si="7"/>
        <v>0</v>
      </c>
      <c r="AF54" s="284" t="str">
        <f t="shared" si="8"/>
        <v/>
      </c>
    </row>
    <row r="55" spans="1:32" ht="44.25" hidden="1" thickBot="1" x14ac:dyDescent="0.3">
      <c r="A55" s="72">
        <v>372</v>
      </c>
      <c r="B55" s="74">
        <v>3127</v>
      </c>
      <c r="C55" s="274">
        <v>60884690</v>
      </c>
      <c r="D55" s="123" t="s">
        <v>106</v>
      </c>
      <c r="E55" s="193">
        <v>7291.6999999999989</v>
      </c>
      <c r="F55" s="194">
        <v>1244.25</v>
      </c>
      <c r="G55" s="195">
        <v>271</v>
      </c>
      <c r="H55" s="196">
        <v>1017.76</v>
      </c>
      <c r="I55" s="259"/>
      <c r="J55" s="257"/>
      <c r="K55" s="228"/>
      <c r="L55" s="333"/>
      <c r="M55" s="223"/>
      <c r="N55" s="340"/>
      <c r="O55" s="339"/>
      <c r="P55" s="256"/>
      <c r="Q55" s="250"/>
      <c r="R55" s="144">
        <f t="shared" si="4"/>
        <v>7291.6999999999989</v>
      </c>
      <c r="S55" s="223">
        <f t="shared" si="0"/>
        <v>1244.25</v>
      </c>
      <c r="T55" s="145">
        <f t="shared" si="9"/>
        <v>271</v>
      </c>
      <c r="U55" s="146">
        <f t="shared" si="10"/>
        <v>1017.76</v>
      </c>
      <c r="V55" s="287">
        <v>4</v>
      </c>
      <c r="W55" s="239"/>
      <c r="X55" s="232">
        <v>280.10000000000002</v>
      </c>
      <c r="Y55" s="239"/>
      <c r="Z55" s="153"/>
      <c r="AA55" s="151">
        <f t="shared" si="5"/>
        <v>0</v>
      </c>
      <c r="AB55" s="152">
        <f t="shared" si="11"/>
        <v>0</v>
      </c>
      <c r="AC55" s="285">
        <f t="shared" si="6"/>
        <v>0</v>
      </c>
      <c r="AD55" s="285">
        <f t="shared" si="7"/>
        <v>0</v>
      </c>
      <c r="AF55" s="284" t="str">
        <f t="shared" si="8"/>
        <v/>
      </c>
    </row>
    <row r="56" spans="1:32" ht="33" hidden="1" customHeight="1" x14ac:dyDescent="0.3">
      <c r="A56" s="72">
        <v>381</v>
      </c>
      <c r="B56" s="74">
        <v>3114</v>
      </c>
      <c r="C56" s="274">
        <v>70152497</v>
      </c>
      <c r="D56" s="113" t="s">
        <v>33</v>
      </c>
      <c r="E56" s="193">
        <v>2090.7200000000003</v>
      </c>
      <c r="F56" s="194">
        <v>6.11</v>
      </c>
      <c r="G56" s="195">
        <v>0</v>
      </c>
      <c r="H56" s="196">
        <v>4.9000000000000004</v>
      </c>
      <c r="I56" s="260"/>
      <c r="J56" s="257"/>
      <c r="K56" s="228"/>
      <c r="L56" s="141"/>
      <c r="M56" s="223"/>
      <c r="N56" s="223"/>
      <c r="O56" s="217"/>
      <c r="P56" s="256"/>
      <c r="Q56" s="250"/>
      <c r="R56" s="144">
        <f t="shared" si="4"/>
        <v>2090.7200000000003</v>
      </c>
      <c r="S56" s="223">
        <f t="shared" si="0"/>
        <v>6.11</v>
      </c>
      <c r="T56" s="145">
        <f t="shared" si="9"/>
        <v>0</v>
      </c>
      <c r="U56" s="146">
        <f t="shared" si="10"/>
        <v>4.9000000000000004</v>
      </c>
      <c r="V56" s="287">
        <v>1</v>
      </c>
      <c r="W56" s="239"/>
      <c r="X56" s="232"/>
      <c r="Y56" s="239"/>
      <c r="Z56" s="153"/>
      <c r="AA56" s="151">
        <f t="shared" si="5"/>
        <v>0</v>
      </c>
      <c r="AB56" s="152">
        <f t="shared" si="11"/>
        <v>0</v>
      </c>
      <c r="AC56" s="285">
        <f t="shared" si="6"/>
        <v>0</v>
      </c>
      <c r="AD56" s="285">
        <f t="shared" si="7"/>
        <v>0</v>
      </c>
      <c r="AF56" s="284" t="str">
        <f t="shared" si="8"/>
        <v/>
      </c>
    </row>
    <row r="57" spans="1:32" ht="29.25" hidden="1" thickBot="1" x14ac:dyDescent="0.3">
      <c r="A57" s="72">
        <v>379</v>
      </c>
      <c r="B57" s="74">
        <v>3114</v>
      </c>
      <c r="C57" s="274">
        <v>70152501</v>
      </c>
      <c r="D57" s="113" t="s">
        <v>34</v>
      </c>
      <c r="E57" s="193">
        <v>773.67000000000007</v>
      </c>
      <c r="F57" s="194">
        <v>50.449999999999996</v>
      </c>
      <c r="G57" s="195">
        <v>0</v>
      </c>
      <c r="H57" s="196">
        <v>40.72</v>
      </c>
      <c r="I57" s="140"/>
      <c r="J57" s="143"/>
      <c r="K57" s="228"/>
      <c r="L57" s="141"/>
      <c r="M57" s="223"/>
      <c r="N57" s="223"/>
      <c r="O57" s="341"/>
      <c r="P57" s="142"/>
      <c r="Q57" s="250"/>
      <c r="R57" s="144">
        <f t="shared" si="4"/>
        <v>773.67000000000007</v>
      </c>
      <c r="S57" s="223">
        <f t="shared" si="0"/>
        <v>50.449999999999996</v>
      </c>
      <c r="T57" s="145">
        <f t="shared" si="9"/>
        <v>0</v>
      </c>
      <c r="U57" s="146">
        <f t="shared" si="10"/>
        <v>40.72</v>
      </c>
      <c r="V57" s="287">
        <v>1</v>
      </c>
      <c r="W57" s="239"/>
      <c r="X57" s="232"/>
      <c r="Y57" s="239"/>
      <c r="Z57" s="153"/>
      <c r="AA57" s="151">
        <f t="shared" si="5"/>
        <v>0</v>
      </c>
      <c r="AB57" s="152">
        <f t="shared" si="11"/>
        <v>0</v>
      </c>
      <c r="AC57" s="285">
        <f t="shared" si="6"/>
        <v>0</v>
      </c>
      <c r="AD57" s="285">
        <f t="shared" si="7"/>
        <v>0</v>
      </c>
      <c r="AF57" s="284" t="str">
        <f t="shared" si="8"/>
        <v/>
      </c>
    </row>
    <row r="58" spans="1:32" ht="29.25" hidden="1" thickBot="1" x14ac:dyDescent="0.3">
      <c r="A58" s="72">
        <v>374</v>
      </c>
      <c r="B58" s="74">
        <v>3133</v>
      </c>
      <c r="C58" s="274">
        <v>60884681</v>
      </c>
      <c r="D58" s="113" t="s">
        <v>45</v>
      </c>
      <c r="E58" s="193">
        <v>2300.2400000000002</v>
      </c>
      <c r="F58" s="194">
        <v>97.509999999999991</v>
      </c>
      <c r="G58" s="195">
        <v>0</v>
      </c>
      <c r="H58" s="196">
        <v>78.03</v>
      </c>
      <c r="I58" s="140"/>
      <c r="J58" s="143"/>
      <c r="K58" s="228"/>
      <c r="L58" s="141"/>
      <c r="M58" s="223"/>
      <c r="N58" s="223"/>
      <c r="O58" s="341"/>
      <c r="P58" s="142"/>
      <c r="Q58" s="250"/>
      <c r="R58" s="144">
        <f t="shared" si="4"/>
        <v>2300.2400000000002</v>
      </c>
      <c r="S58" s="223">
        <f t="shared" si="0"/>
        <v>97.509999999999991</v>
      </c>
      <c r="T58" s="145">
        <f t="shared" si="9"/>
        <v>0</v>
      </c>
      <c r="U58" s="146">
        <f t="shared" si="10"/>
        <v>78.03</v>
      </c>
      <c r="V58" s="287">
        <v>2</v>
      </c>
      <c r="W58" s="239"/>
      <c r="X58" s="232"/>
      <c r="Y58" s="239"/>
      <c r="Z58" s="153"/>
      <c r="AA58" s="151">
        <f t="shared" si="5"/>
        <v>0</v>
      </c>
      <c r="AB58" s="152">
        <f t="shared" si="11"/>
        <v>0</v>
      </c>
      <c r="AC58" s="285">
        <f t="shared" si="6"/>
        <v>0</v>
      </c>
      <c r="AD58" s="285">
        <f t="shared" si="7"/>
        <v>0</v>
      </c>
      <c r="AF58" s="284" t="str">
        <f t="shared" si="8"/>
        <v/>
      </c>
    </row>
    <row r="59" spans="1:32" ht="21" hidden="1" customHeight="1" thickBot="1" x14ac:dyDescent="0.3">
      <c r="A59" s="73">
        <v>380</v>
      </c>
      <c r="B59" s="75">
        <v>3133</v>
      </c>
      <c r="C59" s="275">
        <v>70835144</v>
      </c>
      <c r="D59" s="121" t="s">
        <v>35</v>
      </c>
      <c r="E59" s="212">
        <v>3459.13</v>
      </c>
      <c r="F59" s="213">
        <v>194.53</v>
      </c>
      <c r="G59" s="214">
        <v>0</v>
      </c>
      <c r="H59" s="215">
        <v>155.66000000000003</v>
      </c>
      <c r="I59" s="325"/>
      <c r="J59" s="326"/>
      <c r="K59" s="327"/>
      <c r="L59" s="314"/>
      <c r="M59" s="328"/>
      <c r="N59" s="328"/>
      <c r="O59" s="343"/>
      <c r="P59" s="329"/>
      <c r="Q59" s="254"/>
      <c r="R59" s="334">
        <f t="shared" si="4"/>
        <v>3459.13</v>
      </c>
      <c r="S59" s="226">
        <f t="shared" si="0"/>
        <v>194.53</v>
      </c>
      <c r="T59" s="165">
        <f t="shared" si="9"/>
        <v>0</v>
      </c>
      <c r="U59" s="162">
        <f t="shared" si="10"/>
        <v>155.66000000000003</v>
      </c>
      <c r="V59" s="290">
        <v>2</v>
      </c>
      <c r="W59" s="240"/>
      <c r="X59" s="235">
        <v>15.93</v>
      </c>
      <c r="Y59" s="240"/>
      <c r="Z59" s="153"/>
      <c r="AA59" s="151">
        <f t="shared" si="5"/>
        <v>0</v>
      </c>
      <c r="AB59" s="166">
        <f t="shared" si="11"/>
        <v>0</v>
      </c>
      <c r="AC59" s="165">
        <f t="shared" si="6"/>
        <v>0</v>
      </c>
      <c r="AD59" s="165">
        <f t="shared" si="7"/>
        <v>0</v>
      </c>
      <c r="AF59" s="284" t="str">
        <f t="shared" si="8"/>
        <v/>
      </c>
    </row>
    <row r="60" spans="1:32" ht="29.25" hidden="1" thickBot="1" x14ac:dyDescent="0.3">
      <c r="A60" s="104">
        <v>409</v>
      </c>
      <c r="B60" s="105">
        <v>3121</v>
      </c>
      <c r="C60" s="271">
        <v>60153393</v>
      </c>
      <c r="D60" s="124" t="s">
        <v>36</v>
      </c>
      <c r="E60" s="216">
        <v>2907.5999999999995</v>
      </c>
      <c r="F60" s="217">
        <v>38.160000000000004</v>
      </c>
      <c r="G60" s="202">
        <v>0</v>
      </c>
      <c r="H60" s="218">
        <v>33.56</v>
      </c>
      <c r="I60" s="315"/>
      <c r="J60" s="156"/>
      <c r="K60" s="229"/>
      <c r="L60" s="316"/>
      <c r="M60" s="224"/>
      <c r="N60" s="224"/>
      <c r="O60" s="344"/>
      <c r="P60" s="155"/>
      <c r="Q60" s="251"/>
      <c r="R60" s="144">
        <f t="shared" si="4"/>
        <v>2907.5999999999995</v>
      </c>
      <c r="S60" s="223">
        <f t="shared" si="0"/>
        <v>38.160000000000004</v>
      </c>
      <c r="T60" s="145">
        <f t="shared" si="9"/>
        <v>0</v>
      </c>
      <c r="U60" s="157">
        <f t="shared" si="10"/>
        <v>33.56</v>
      </c>
      <c r="V60" s="288">
        <v>3</v>
      </c>
      <c r="W60" s="243"/>
      <c r="X60" s="233">
        <v>14</v>
      </c>
      <c r="Y60" s="242"/>
      <c r="Z60" s="153"/>
      <c r="AA60" s="148">
        <f t="shared" si="5"/>
        <v>0</v>
      </c>
      <c r="AB60" s="352">
        <f t="shared" si="11"/>
        <v>0</v>
      </c>
      <c r="AC60" s="145">
        <f t="shared" si="6"/>
        <v>0</v>
      </c>
      <c r="AD60" s="145">
        <f t="shared" si="7"/>
        <v>0</v>
      </c>
      <c r="AF60" s="284" t="str">
        <f t="shared" si="8"/>
        <v/>
      </c>
    </row>
    <row r="61" spans="1:32" ht="23.65" hidden="1" customHeight="1" x14ac:dyDescent="0.3">
      <c r="A61" s="67">
        <v>410</v>
      </c>
      <c r="B61" s="97">
        <v>3121</v>
      </c>
      <c r="C61" s="265">
        <v>60153237</v>
      </c>
      <c r="D61" s="113" t="s">
        <v>37</v>
      </c>
      <c r="E61" s="193">
        <v>7406.48</v>
      </c>
      <c r="F61" s="194">
        <v>1508.7</v>
      </c>
      <c r="G61" s="195">
        <v>0</v>
      </c>
      <c r="H61" s="196">
        <v>1206.92</v>
      </c>
      <c r="I61" s="317"/>
      <c r="J61" s="228"/>
      <c r="K61" s="228"/>
      <c r="L61" s="141"/>
      <c r="M61" s="223"/>
      <c r="N61" s="223"/>
      <c r="O61" s="341"/>
      <c r="P61" s="142"/>
      <c r="Q61" s="250"/>
      <c r="R61" s="144">
        <f t="shared" si="4"/>
        <v>7406.48</v>
      </c>
      <c r="S61" s="223">
        <f t="shared" si="0"/>
        <v>1508.7</v>
      </c>
      <c r="T61" s="145">
        <f t="shared" si="9"/>
        <v>0</v>
      </c>
      <c r="U61" s="146">
        <f t="shared" si="10"/>
        <v>1206.92</v>
      </c>
      <c r="V61" s="287">
        <v>3</v>
      </c>
      <c r="W61" s="239"/>
      <c r="X61" s="232">
        <v>27.41</v>
      </c>
      <c r="Y61" s="239"/>
      <c r="Z61" s="153"/>
      <c r="AA61" s="151">
        <f t="shared" si="5"/>
        <v>0</v>
      </c>
      <c r="AB61" s="152">
        <f t="shared" si="11"/>
        <v>0</v>
      </c>
      <c r="AC61" s="285">
        <f t="shared" si="6"/>
        <v>0</v>
      </c>
      <c r="AD61" s="285">
        <f t="shared" si="7"/>
        <v>0</v>
      </c>
      <c r="AF61" s="284" t="str">
        <f t="shared" si="8"/>
        <v/>
      </c>
    </row>
    <row r="62" spans="1:32" ht="29.25" hidden="1" thickBot="1" x14ac:dyDescent="0.3">
      <c r="A62" s="106">
        <v>413</v>
      </c>
      <c r="B62" s="107">
        <v>3121</v>
      </c>
      <c r="C62" s="265">
        <v>60153245</v>
      </c>
      <c r="D62" s="136" t="s">
        <v>107</v>
      </c>
      <c r="E62" s="193">
        <v>6925.06</v>
      </c>
      <c r="F62" s="194">
        <v>752.56000000000006</v>
      </c>
      <c r="G62" s="195">
        <v>0</v>
      </c>
      <c r="H62" s="196">
        <v>605.80999999999995</v>
      </c>
      <c r="I62" s="317"/>
      <c r="J62" s="143"/>
      <c r="K62" s="228"/>
      <c r="L62" s="141"/>
      <c r="M62" s="223"/>
      <c r="N62" s="223"/>
      <c r="O62" s="341"/>
      <c r="P62" s="142"/>
      <c r="Q62" s="250"/>
      <c r="R62" s="144">
        <f t="shared" si="4"/>
        <v>6925.06</v>
      </c>
      <c r="S62" s="223">
        <f t="shared" si="0"/>
        <v>752.56000000000006</v>
      </c>
      <c r="T62" s="145">
        <f t="shared" si="9"/>
        <v>0</v>
      </c>
      <c r="U62" s="146">
        <f t="shared" si="10"/>
        <v>605.80999999999995</v>
      </c>
      <c r="V62" s="287">
        <v>4</v>
      </c>
      <c r="W62" s="239"/>
      <c r="X62" s="232">
        <v>46.71</v>
      </c>
      <c r="Y62" s="239"/>
      <c r="Z62" s="153"/>
      <c r="AA62" s="151">
        <f t="shared" si="5"/>
        <v>0</v>
      </c>
      <c r="AB62" s="152">
        <f t="shared" si="11"/>
        <v>0</v>
      </c>
      <c r="AC62" s="285">
        <f t="shared" si="6"/>
        <v>0</v>
      </c>
      <c r="AD62" s="285">
        <f t="shared" si="7"/>
        <v>0</v>
      </c>
      <c r="AF62" s="284" t="str">
        <f t="shared" si="8"/>
        <v/>
      </c>
    </row>
    <row r="63" spans="1:32" ht="43.5" hidden="1" thickBot="1" x14ac:dyDescent="0.3">
      <c r="A63" s="67">
        <v>418</v>
      </c>
      <c r="B63" s="97">
        <v>3127</v>
      </c>
      <c r="C63" s="265">
        <v>67439918</v>
      </c>
      <c r="D63" s="113" t="s">
        <v>117</v>
      </c>
      <c r="E63" s="193">
        <v>8207.09</v>
      </c>
      <c r="F63" s="194">
        <v>1172.5899999999999</v>
      </c>
      <c r="G63" s="195">
        <v>35076.19</v>
      </c>
      <c r="H63" s="196">
        <v>958.1</v>
      </c>
      <c r="I63" s="331"/>
      <c r="J63" s="143"/>
      <c r="K63" s="228"/>
      <c r="L63" s="141"/>
      <c r="M63" s="223"/>
      <c r="N63" s="223"/>
      <c r="O63" s="341"/>
      <c r="P63" s="142"/>
      <c r="Q63" s="250"/>
      <c r="R63" s="144">
        <f t="shared" si="4"/>
        <v>8207.09</v>
      </c>
      <c r="S63" s="223">
        <f t="shared" si="0"/>
        <v>1172.5899999999999</v>
      </c>
      <c r="T63" s="145">
        <f t="shared" si="9"/>
        <v>35076.19</v>
      </c>
      <c r="U63" s="146">
        <f t="shared" si="10"/>
        <v>958.1</v>
      </c>
      <c r="V63" s="287">
        <v>5</v>
      </c>
      <c r="W63" s="239"/>
      <c r="X63" s="232">
        <v>55</v>
      </c>
      <c r="Y63" s="239"/>
      <c r="Z63" s="153"/>
      <c r="AA63" s="151">
        <f t="shared" si="5"/>
        <v>0</v>
      </c>
      <c r="AB63" s="152">
        <f t="shared" si="11"/>
        <v>0</v>
      </c>
      <c r="AC63" s="285">
        <f t="shared" si="6"/>
        <v>0</v>
      </c>
      <c r="AD63" s="285">
        <f t="shared" si="7"/>
        <v>0</v>
      </c>
      <c r="AF63" s="284" t="str">
        <f t="shared" si="8"/>
        <v/>
      </c>
    </row>
    <row r="64" spans="1:32" ht="29.25" hidden="1" thickBot="1" x14ac:dyDescent="0.3">
      <c r="A64" s="67">
        <v>419</v>
      </c>
      <c r="B64" s="97">
        <v>3127</v>
      </c>
      <c r="C64" s="265">
        <v>69174415</v>
      </c>
      <c r="D64" s="113" t="s">
        <v>38</v>
      </c>
      <c r="E64" s="193">
        <v>11500.74</v>
      </c>
      <c r="F64" s="194">
        <v>2168.48</v>
      </c>
      <c r="G64" s="195">
        <v>17943.39</v>
      </c>
      <c r="H64" s="196">
        <v>1756.81</v>
      </c>
      <c r="I64" s="330"/>
      <c r="J64" s="143"/>
      <c r="K64" s="228"/>
      <c r="L64" s="141"/>
      <c r="M64" s="223"/>
      <c r="N64" s="340"/>
      <c r="O64" s="339"/>
      <c r="P64" s="256"/>
      <c r="Q64" s="250"/>
      <c r="R64" s="144">
        <f t="shared" si="4"/>
        <v>11500.74</v>
      </c>
      <c r="S64" s="223">
        <f t="shared" si="0"/>
        <v>2168.48</v>
      </c>
      <c r="T64" s="145">
        <f t="shared" si="9"/>
        <v>17943.39</v>
      </c>
      <c r="U64" s="146">
        <f t="shared" si="10"/>
        <v>1756.81</v>
      </c>
      <c r="V64" s="287">
        <v>15</v>
      </c>
      <c r="W64" s="239"/>
      <c r="X64" s="232">
        <v>1117.5</v>
      </c>
      <c r="Y64" s="239"/>
      <c r="Z64" s="153"/>
      <c r="AA64" s="151">
        <f t="shared" si="5"/>
        <v>0</v>
      </c>
      <c r="AB64" s="152">
        <f t="shared" si="11"/>
        <v>0</v>
      </c>
      <c r="AC64" s="285">
        <f t="shared" si="6"/>
        <v>0</v>
      </c>
      <c r="AD64" s="285">
        <f t="shared" si="7"/>
        <v>0</v>
      </c>
      <c r="AF64" s="284" t="str">
        <f t="shared" si="8"/>
        <v/>
      </c>
    </row>
    <row r="65" spans="1:32" ht="43.5" hidden="1" thickBot="1" x14ac:dyDescent="0.3">
      <c r="A65" s="67">
        <v>415</v>
      </c>
      <c r="B65" s="97">
        <v>3122</v>
      </c>
      <c r="C65" s="265">
        <v>13582968</v>
      </c>
      <c r="D65" s="136" t="s">
        <v>108</v>
      </c>
      <c r="E65" s="193">
        <v>5879.1299999999992</v>
      </c>
      <c r="F65" s="194">
        <v>588.86</v>
      </c>
      <c r="G65" s="195">
        <v>0</v>
      </c>
      <c r="H65" s="196">
        <v>471.05</v>
      </c>
      <c r="I65" s="331"/>
      <c r="J65" s="143"/>
      <c r="K65" s="228"/>
      <c r="L65" s="141"/>
      <c r="M65" s="223"/>
      <c r="N65" s="340"/>
      <c r="O65" s="339"/>
      <c r="P65" s="256"/>
      <c r="Q65" s="250"/>
      <c r="R65" s="144">
        <f t="shared" si="4"/>
        <v>5879.1299999999992</v>
      </c>
      <c r="S65" s="223">
        <f t="shared" si="0"/>
        <v>588.86</v>
      </c>
      <c r="T65" s="145">
        <f t="shared" si="9"/>
        <v>0</v>
      </c>
      <c r="U65" s="146">
        <f t="shared" si="10"/>
        <v>471.05</v>
      </c>
      <c r="V65" s="287">
        <v>6</v>
      </c>
      <c r="W65" s="239"/>
      <c r="X65" s="232">
        <v>3</v>
      </c>
      <c r="Y65" s="239"/>
      <c r="Z65" s="153"/>
      <c r="AA65" s="151">
        <f t="shared" si="5"/>
        <v>0</v>
      </c>
      <c r="AB65" s="152">
        <f t="shared" si="11"/>
        <v>0</v>
      </c>
      <c r="AC65" s="285">
        <f t="shared" si="6"/>
        <v>0</v>
      </c>
      <c r="AD65" s="285">
        <f t="shared" si="7"/>
        <v>0</v>
      </c>
      <c r="AF65" s="284" t="str">
        <f t="shared" si="8"/>
        <v/>
      </c>
    </row>
    <row r="66" spans="1:32" ht="32.25" hidden="1" customHeight="1" x14ac:dyDescent="0.3">
      <c r="A66" s="67">
        <v>416</v>
      </c>
      <c r="B66" s="97">
        <v>3127</v>
      </c>
      <c r="C66" s="265">
        <v>60153296</v>
      </c>
      <c r="D66" s="113" t="s">
        <v>67</v>
      </c>
      <c r="E66" s="193">
        <v>15190.300000000003</v>
      </c>
      <c r="F66" s="194">
        <v>2800.32</v>
      </c>
      <c r="G66" s="195">
        <v>255.9</v>
      </c>
      <c r="H66" s="196">
        <v>2261.86</v>
      </c>
      <c r="I66" s="331"/>
      <c r="J66" s="257"/>
      <c r="K66" s="228"/>
      <c r="L66" s="141"/>
      <c r="M66" s="223"/>
      <c r="N66" s="340"/>
      <c r="O66" s="339"/>
      <c r="P66" s="256"/>
      <c r="Q66" s="258"/>
      <c r="R66" s="144">
        <f t="shared" si="4"/>
        <v>15190.300000000003</v>
      </c>
      <c r="S66" s="223">
        <f t="shared" si="0"/>
        <v>2800.32</v>
      </c>
      <c r="T66" s="145">
        <f t="shared" si="9"/>
        <v>255.9</v>
      </c>
      <c r="U66" s="146">
        <f t="shared" si="10"/>
        <v>2261.86</v>
      </c>
      <c r="V66" s="287">
        <v>6</v>
      </c>
      <c r="W66" s="239"/>
      <c r="X66" s="232"/>
      <c r="Y66" s="239"/>
      <c r="Z66" s="153"/>
      <c r="AA66" s="151">
        <f t="shared" si="5"/>
        <v>0</v>
      </c>
      <c r="AB66" s="152">
        <f t="shared" si="11"/>
        <v>0</v>
      </c>
      <c r="AC66" s="285">
        <f t="shared" si="6"/>
        <v>0</v>
      </c>
      <c r="AD66" s="285">
        <f t="shared" si="7"/>
        <v>0</v>
      </c>
      <c r="AF66" s="284" t="str">
        <f t="shared" si="8"/>
        <v/>
      </c>
    </row>
    <row r="67" spans="1:32" ht="27" hidden="1" customHeight="1" x14ac:dyDescent="0.3">
      <c r="A67" s="130">
        <v>460</v>
      </c>
      <c r="B67" s="263">
        <v>3127</v>
      </c>
      <c r="C67" s="268" t="s">
        <v>125</v>
      </c>
      <c r="D67" s="117" t="s">
        <v>118</v>
      </c>
      <c r="E67" s="193">
        <v>11433.05</v>
      </c>
      <c r="F67" s="194">
        <v>1215.5800000000002</v>
      </c>
      <c r="G67" s="195">
        <v>0</v>
      </c>
      <c r="H67" s="196">
        <v>973.44999999999993</v>
      </c>
      <c r="I67" s="332"/>
      <c r="J67" s="257"/>
      <c r="K67" s="228"/>
      <c r="L67" s="141"/>
      <c r="M67" s="223"/>
      <c r="N67" s="340"/>
      <c r="O67" s="339"/>
      <c r="P67" s="256"/>
      <c r="Q67" s="258"/>
      <c r="R67" s="144">
        <f t="shared" si="4"/>
        <v>11433.05</v>
      </c>
      <c r="S67" s="223">
        <f t="shared" si="0"/>
        <v>1215.5800000000002</v>
      </c>
      <c r="T67" s="145">
        <f t="shared" si="9"/>
        <v>0</v>
      </c>
      <c r="U67" s="146">
        <f t="shared" si="10"/>
        <v>973.44999999999993</v>
      </c>
      <c r="V67" s="287">
        <v>6</v>
      </c>
      <c r="W67" s="239"/>
      <c r="X67" s="232">
        <v>20</v>
      </c>
      <c r="Y67" s="239"/>
      <c r="Z67" s="153"/>
      <c r="AA67" s="151">
        <f t="shared" si="5"/>
        <v>0</v>
      </c>
      <c r="AB67" s="152">
        <f t="shared" si="11"/>
        <v>0</v>
      </c>
      <c r="AC67" s="285">
        <f t="shared" si="6"/>
        <v>0</v>
      </c>
      <c r="AD67" s="285">
        <f t="shared" si="7"/>
        <v>0</v>
      </c>
      <c r="AF67" s="284" t="str">
        <f t="shared" si="8"/>
        <v/>
      </c>
    </row>
    <row r="68" spans="1:32" ht="29.25" hidden="1" thickBot="1" x14ac:dyDescent="0.3">
      <c r="A68" s="67">
        <v>423</v>
      </c>
      <c r="B68" s="97">
        <v>3124</v>
      </c>
      <c r="C68" s="265">
        <v>60154021</v>
      </c>
      <c r="D68" s="113" t="s">
        <v>109</v>
      </c>
      <c r="E68" s="193">
        <v>4344.3199999999988</v>
      </c>
      <c r="F68" s="194">
        <v>483.75</v>
      </c>
      <c r="G68" s="195">
        <v>0</v>
      </c>
      <c r="H68" s="196">
        <v>387.62</v>
      </c>
      <c r="I68" s="332"/>
      <c r="J68" s="257"/>
      <c r="K68" s="228"/>
      <c r="L68" s="141"/>
      <c r="M68" s="223"/>
      <c r="N68" s="340"/>
      <c r="O68" s="339"/>
      <c r="P68" s="256"/>
      <c r="Q68" s="258"/>
      <c r="R68" s="144">
        <f t="shared" si="4"/>
        <v>4344.3199999999988</v>
      </c>
      <c r="S68" s="223">
        <f t="shared" si="0"/>
        <v>483.75</v>
      </c>
      <c r="T68" s="145">
        <f t="shared" si="9"/>
        <v>0</v>
      </c>
      <c r="U68" s="146">
        <f t="shared" si="10"/>
        <v>387.62</v>
      </c>
      <c r="V68" s="287">
        <v>3</v>
      </c>
      <c r="W68" s="239"/>
      <c r="X68" s="232">
        <v>120</v>
      </c>
      <c r="Y68" s="239"/>
      <c r="Z68" s="153"/>
      <c r="AA68" s="151">
        <f t="shared" si="5"/>
        <v>0</v>
      </c>
      <c r="AB68" s="152">
        <f t="shared" si="11"/>
        <v>0</v>
      </c>
      <c r="AC68" s="285">
        <f t="shared" si="6"/>
        <v>0</v>
      </c>
      <c r="AD68" s="285">
        <f t="shared" si="7"/>
        <v>0</v>
      </c>
      <c r="AF68" s="284" t="str">
        <f t="shared" si="8"/>
        <v/>
      </c>
    </row>
    <row r="69" spans="1:32" ht="15.75" hidden="1" thickBot="1" x14ac:dyDescent="0.3">
      <c r="A69" s="67">
        <v>425</v>
      </c>
      <c r="B69" s="97">
        <v>3112</v>
      </c>
      <c r="C69" s="265">
        <v>60153041</v>
      </c>
      <c r="D69" s="113" t="s">
        <v>87</v>
      </c>
      <c r="E69" s="193">
        <v>1352.3899999999999</v>
      </c>
      <c r="F69" s="194">
        <v>41.610000000000007</v>
      </c>
      <c r="G69" s="195">
        <v>0</v>
      </c>
      <c r="H69" s="196">
        <v>33.269999999999996</v>
      </c>
      <c r="I69" s="317"/>
      <c r="J69" s="154"/>
      <c r="K69" s="228"/>
      <c r="L69" s="141"/>
      <c r="M69" s="223"/>
      <c r="N69" s="223"/>
      <c r="O69" s="341"/>
      <c r="P69" s="142"/>
      <c r="Q69" s="250"/>
      <c r="R69" s="144">
        <f t="shared" si="4"/>
        <v>1352.3899999999999</v>
      </c>
      <c r="S69" s="223">
        <f t="shared" si="0"/>
        <v>41.610000000000007</v>
      </c>
      <c r="T69" s="145">
        <f t="shared" si="9"/>
        <v>0</v>
      </c>
      <c r="U69" s="146">
        <f t="shared" si="10"/>
        <v>33.269999999999996</v>
      </c>
      <c r="V69" s="287">
        <v>1</v>
      </c>
      <c r="W69" s="239"/>
      <c r="X69" s="232"/>
      <c r="Y69" s="239"/>
      <c r="Z69" s="153"/>
      <c r="AA69" s="151">
        <f t="shared" si="5"/>
        <v>0</v>
      </c>
      <c r="AB69" s="152">
        <f t="shared" si="11"/>
        <v>0</v>
      </c>
      <c r="AC69" s="285">
        <f t="shared" si="6"/>
        <v>0</v>
      </c>
      <c r="AD69" s="285">
        <f t="shared" si="7"/>
        <v>0</v>
      </c>
      <c r="AF69" s="284" t="str">
        <f t="shared" si="8"/>
        <v/>
      </c>
    </row>
    <row r="70" spans="1:32" ht="29.25" hidden="1" thickBot="1" x14ac:dyDescent="0.3">
      <c r="A70" s="67">
        <v>433</v>
      </c>
      <c r="B70" s="97">
        <v>3114</v>
      </c>
      <c r="C70" s="265">
        <v>70842116</v>
      </c>
      <c r="D70" s="113" t="s">
        <v>39</v>
      </c>
      <c r="E70" s="193">
        <v>677.44</v>
      </c>
      <c r="F70" s="194">
        <v>0</v>
      </c>
      <c r="G70" s="195">
        <v>0</v>
      </c>
      <c r="H70" s="196">
        <v>0</v>
      </c>
      <c r="I70" s="317"/>
      <c r="J70" s="154"/>
      <c r="K70" s="228"/>
      <c r="L70" s="141"/>
      <c r="M70" s="223"/>
      <c r="N70" s="223"/>
      <c r="O70" s="341"/>
      <c r="P70" s="142"/>
      <c r="Q70" s="250"/>
      <c r="R70" s="144">
        <f t="shared" si="4"/>
        <v>677.44</v>
      </c>
      <c r="S70" s="223">
        <f t="shared" ref="S70:S77" si="12">F70+M70</f>
        <v>0</v>
      </c>
      <c r="T70" s="145">
        <f t="shared" ref="T70:T77" si="13">G70+O70</f>
        <v>0</v>
      </c>
      <c r="U70" s="146">
        <f t="shared" ref="U70:U77" si="14">H70+Q70</f>
        <v>0</v>
      </c>
      <c r="V70" s="287">
        <v>1</v>
      </c>
      <c r="W70" s="239"/>
      <c r="X70" s="232">
        <v>19.16</v>
      </c>
      <c r="Y70" s="239"/>
      <c r="Z70" s="153"/>
      <c r="AA70" s="151">
        <f t="shared" si="5"/>
        <v>0</v>
      </c>
      <c r="AB70" s="152">
        <f t="shared" ref="AB70:AB77" si="15">+O70</f>
        <v>0</v>
      </c>
      <c r="AC70" s="285">
        <f t="shared" si="6"/>
        <v>0</v>
      </c>
      <c r="AD70" s="285">
        <f t="shared" si="7"/>
        <v>0</v>
      </c>
      <c r="AF70" s="284" t="str">
        <f t="shared" si="8"/>
        <v/>
      </c>
    </row>
    <row r="71" spans="1:32" ht="43.5" hidden="1" thickBot="1" x14ac:dyDescent="0.3">
      <c r="A71" s="67">
        <v>347</v>
      </c>
      <c r="B71" s="97">
        <v>3114</v>
      </c>
      <c r="C71" s="266">
        <v>48623091</v>
      </c>
      <c r="D71" s="113" t="s">
        <v>40</v>
      </c>
      <c r="E71" s="193">
        <v>1939.64</v>
      </c>
      <c r="F71" s="194">
        <v>222.58</v>
      </c>
      <c r="G71" s="195">
        <v>0</v>
      </c>
      <c r="H71" s="196">
        <v>178.82</v>
      </c>
      <c r="I71" s="317"/>
      <c r="J71" s="154"/>
      <c r="K71" s="228"/>
      <c r="L71" s="141"/>
      <c r="M71" s="223"/>
      <c r="N71" s="223"/>
      <c r="O71" s="223"/>
      <c r="P71" s="142"/>
      <c r="Q71" s="250"/>
      <c r="R71" s="144">
        <f t="shared" ref="R71:R77" si="16">SUM(E71,I71,K71:N71,P71:P71)</f>
        <v>1939.64</v>
      </c>
      <c r="S71" s="223">
        <f t="shared" si="12"/>
        <v>222.58</v>
      </c>
      <c r="T71" s="145">
        <f t="shared" si="13"/>
        <v>0</v>
      </c>
      <c r="U71" s="146">
        <f t="shared" si="14"/>
        <v>178.82</v>
      </c>
      <c r="V71" s="287">
        <v>1</v>
      </c>
      <c r="W71" s="239"/>
      <c r="X71" s="232"/>
      <c r="Y71" s="239"/>
      <c r="Z71" s="153"/>
      <c r="AA71" s="151">
        <f t="shared" ref="AA71:AA77" si="17">SUM(I71,K71:N71)</f>
        <v>0</v>
      </c>
      <c r="AB71" s="152">
        <f t="shared" si="15"/>
        <v>0</v>
      </c>
      <c r="AC71" s="285">
        <f t="shared" ref="AC71:AC77" si="18">Q71</f>
        <v>0</v>
      </c>
      <c r="AD71" s="285">
        <f t="shared" ref="AD71:AD77" si="19">J71</f>
        <v>0</v>
      </c>
      <c r="AF71" s="284" t="str">
        <f t="shared" ref="AF71:AF77" si="20">IF(ABS(AA71)+ABS(AB71)+ABS(AC71)+ABS(AD71)+ABS(W71)+ABS(Y71)&gt;0,"A","")</f>
        <v/>
      </c>
    </row>
    <row r="72" spans="1:32" ht="30" hidden="1" customHeight="1" x14ac:dyDescent="0.3">
      <c r="A72" s="67">
        <v>436</v>
      </c>
      <c r="B72" s="97">
        <v>3114</v>
      </c>
      <c r="C72" s="265">
        <v>70840261</v>
      </c>
      <c r="D72" s="249" t="s">
        <v>68</v>
      </c>
      <c r="E72" s="193">
        <v>2492.63</v>
      </c>
      <c r="F72" s="194">
        <v>30.18</v>
      </c>
      <c r="G72" s="195">
        <v>0</v>
      </c>
      <c r="H72" s="196">
        <v>24.12</v>
      </c>
      <c r="I72" s="317"/>
      <c r="J72" s="154"/>
      <c r="K72" s="228"/>
      <c r="L72" s="141"/>
      <c r="M72" s="223"/>
      <c r="N72" s="223"/>
      <c r="O72" s="223"/>
      <c r="P72" s="142"/>
      <c r="Q72" s="250"/>
      <c r="R72" s="144">
        <f t="shared" si="16"/>
        <v>2492.63</v>
      </c>
      <c r="S72" s="223">
        <f t="shared" si="12"/>
        <v>30.18</v>
      </c>
      <c r="T72" s="145">
        <f t="shared" si="13"/>
        <v>0</v>
      </c>
      <c r="U72" s="146">
        <f t="shared" si="14"/>
        <v>24.12</v>
      </c>
      <c r="V72" s="287">
        <v>1</v>
      </c>
      <c r="W72" s="239"/>
      <c r="X72" s="232"/>
      <c r="Y72" s="239"/>
      <c r="Z72" s="153"/>
      <c r="AA72" s="151">
        <f t="shared" si="17"/>
        <v>0</v>
      </c>
      <c r="AB72" s="152">
        <f t="shared" si="15"/>
        <v>0</v>
      </c>
      <c r="AC72" s="285">
        <f t="shared" si="18"/>
        <v>0</v>
      </c>
      <c r="AD72" s="285">
        <f t="shared" si="19"/>
        <v>0</v>
      </c>
      <c r="AF72" s="284" t="str">
        <f t="shared" si="20"/>
        <v/>
      </c>
    </row>
    <row r="73" spans="1:32" ht="29.25" hidden="1" thickBot="1" x14ac:dyDescent="0.3">
      <c r="A73" s="67">
        <v>426</v>
      </c>
      <c r="B73" s="97">
        <v>3114</v>
      </c>
      <c r="C73" s="265">
        <v>60153351</v>
      </c>
      <c r="D73" s="113" t="s">
        <v>41</v>
      </c>
      <c r="E73" s="193">
        <v>1128.81</v>
      </c>
      <c r="F73" s="194">
        <v>0.02</v>
      </c>
      <c r="G73" s="195">
        <v>0</v>
      </c>
      <c r="H73" s="196">
        <v>0</v>
      </c>
      <c r="I73" s="317"/>
      <c r="J73" s="154"/>
      <c r="K73" s="228"/>
      <c r="L73" s="141"/>
      <c r="M73" s="223"/>
      <c r="N73" s="223"/>
      <c r="O73" s="223"/>
      <c r="P73" s="142"/>
      <c r="Q73" s="250"/>
      <c r="R73" s="144">
        <f t="shared" si="16"/>
        <v>1128.81</v>
      </c>
      <c r="S73" s="223">
        <f t="shared" si="12"/>
        <v>0.02</v>
      </c>
      <c r="T73" s="145">
        <f t="shared" si="13"/>
        <v>0</v>
      </c>
      <c r="U73" s="146">
        <f t="shared" si="14"/>
        <v>0</v>
      </c>
      <c r="V73" s="287">
        <v>1</v>
      </c>
      <c r="W73" s="239"/>
      <c r="X73" s="232">
        <v>10</v>
      </c>
      <c r="Y73" s="239"/>
      <c r="Z73" s="153"/>
      <c r="AA73" s="151">
        <f t="shared" si="17"/>
        <v>0</v>
      </c>
      <c r="AB73" s="152">
        <f t="shared" si="15"/>
        <v>0</v>
      </c>
      <c r="AC73" s="285">
        <f t="shared" si="18"/>
        <v>0</v>
      </c>
      <c r="AD73" s="285">
        <f t="shared" si="19"/>
        <v>0</v>
      </c>
      <c r="AF73" s="284" t="str">
        <f t="shared" si="20"/>
        <v/>
      </c>
    </row>
    <row r="74" spans="1:32" ht="33.75" hidden="1" customHeight="1" x14ac:dyDescent="0.3">
      <c r="A74" s="67">
        <v>432</v>
      </c>
      <c r="B74" s="98">
        <v>3114</v>
      </c>
      <c r="C74" s="265">
        <v>70841179</v>
      </c>
      <c r="D74" s="113" t="s">
        <v>69</v>
      </c>
      <c r="E74" s="193">
        <v>2593.34</v>
      </c>
      <c r="F74" s="194">
        <v>12.3</v>
      </c>
      <c r="G74" s="195">
        <v>0</v>
      </c>
      <c r="H74" s="196">
        <v>9.8000000000000007</v>
      </c>
      <c r="I74" s="317"/>
      <c r="J74" s="154"/>
      <c r="K74" s="228"/>
      <c r="L74" s="141"/>
      <c r="M74" s="223"/>
      <c r="N74" s="223"/>
      <c r="O74" s="223"/>
      <c r="P74" s="142"/>
      <c r="Q74" s="250"/>
      <c r="R74" s="144">
        <f t="shared" si="16"/>
        <v>2593.34</v>
      </c>
      <c r="S74" s="223">
        <f t="shared" si="12"/>
        <v>12.3</v>
      </c>
      <c r="T74" s="145">
        <f t="shared" si="13"/>
        <v>0</v>
      </c>
      <c r="U74" s="146">
        <f t="shared" si="14"/>
        <v>9.8000000000000007</v>
      </c>
      <c r="V74" s="287">
        <v>1</v>
      </c>
      <c r="W74" s="239"/>
      <c r="X74" s="232"/>
      <c r="Y74" s="239"/>
      <c r="Z74" s="153"/>
      <c r="AA74" s="151">
        <f t="shared" si="17"/>
        <v>0</v>
      </c>
      <c r="AB74" s="152">
        <f t="shared" si="15"/>
        <v>0</v>
      </c>
      <c r="AC74" s="285">
        <f t="shared" si="18"/>
        <v>0</v>
      </c>
      <c r="AD74" s="285">
        <f t="shared" si="19"/>
        <v>0</v>
      </c>
      <c r="AF74" s="284" t="str">
        <f t="shared" si="20"/>
        <v/>
      </c>
    </row>
    <row r="75" spans="1:32" ht="35.25" hidden="1" customHeight="1" x14ac:dyDescent="0.3">
      <c r="A75" s="67">
        <v>431</v>
      </c>
      <c r="B75" s="97">
        <v>3114</v>
      </c>
      <c r="C75" s="265">
        <v>70841144</v>
      </c>
      <c r="D75" s="113" t="s">
        <v>110</v>
      </c>
      <c r="E75" s="193">
        <v>1940.1399999999999</v>
      </c>
      <c r="F75" s="194">
        <v>334.31</v>
      </c>
      <c r="G75" s="195">
        <v>0</v>
      </c>
      <c r="H75" s="196">
        <v>288.35000000000002</v>
      </c>
      <c r="I75" s="317"/>
      <c r="J75" s="154"/>
      <c r="K75" s="228"/>
      <c r="L75" s="141"/>
      <c r="M75" s="223"/>
      <c r="N75" s="223"/>
      <c r="O75" s="223"/>
      <c r="P75" s="142"/>
      <c r="Q75" s="250"/>
      <c r="R75" s="144">
        <f t="shared" si="16"/>
        <v>1940.1399999999999</v>
      </c>
      <c r="S75" s="223">
        <f t="shared" si="12"/>
        <v>334.31</v>
      </c>
      <c r="T75" s="145">
        <f t="shared" si="13"/>
        <v>0</v>
      </c>
      <c r="U75" s="146">
        <f t="shared" si="14"/>
        <v>288.35000000000002</v>
      </c>
      <c r="V75" s="287">
        <v>1</v>
      </c>
      <c r="W75" s="239"/>
      <c r="X75" s="232">
        <v>1.7</v>
      </c>
      <c r="Y75" s="239"/>
      <c r="Z75" s="153"/>
      <c r="AA75" s="151">
        <f t="shared" si="17"/>
        <v>0</v>
      </c>
      <c r="AB75" s="152">
        <f t="shared" si="15"/>
        <v>0</v>
      </c>
      <c r="AC75" s="285">
        <f t="shared" si="18"/>
        <v>0</v>
      </c>
      <c r="AD75" s="285">
        <f t="shared" si="19"/>
        <v>0</v>
      </c>
      <c r="AF75" s="284" t="str">
        <f t="shared" si="20"/>
        <v/>
      </c>
    </row>
    <row r="76" spans="1:32" ht="29.25" hidden="1" thickBot="1" x14ac:dyDescent="0.3">
      <c r="A76" s="95">
        <v>428</v>
      </c>
      <c r="B76" s="96">
        <v>3133</v>
      </c>
      <c r="C76" s="265">
        <v>60153270</v>
      </c>
      <c r="D76" s="113" t="s">
        <v>42</v>
      </c>
      <c r="E76" s="193">
        <v>3352.26</v>
      </c>
      <c r="F76" s="194">
        <v>278.76</v>
      </c>
      <c r="G76" s="195">
        <v>0</v>
      </c>
      <c r="H76" s="196">
        <v>220.71</v>
      </c>
      <c r="I76" s="317"/>
      <c r="J76" s="154"/>
      <c r="K76" s="228"/>
      <c r="L76" s="141"/>
      <c r="M76" s="223"/>
      <c r="N76" s="223"/>
      <c r="O76" s="223"/>
      <c r="P76" s="142"/>
      <c r="Q76" s="250"/>
      <c r="R76" s="144">
        <f t="shared" si="16"/>
        <v>3352.26</v>
      </c>
      <c r="S76" s="223">
        <f t="shared" si="12"/>
        <v>278.76</v>
      </c>
      <c r="T76" s="145">
        <f t="shared" si="13"/>
        <v>0</v>
      </c>
      <c r="U76" s="146">
        <f t="shared" si="14"/>
        <v>220.71</v>
      </c>
      <c r="V76" s="287">
        <v>2</v>
      </c>
      <c r="W76" s="239"/>
      <c r="X76" s="232">
        <v>6</v>
      </c>
      <c r="Y76" s="239"/>
      <c r="Z76" s="153"/>
      <c r="AA76" s="151">
        <f t="shared" si="17"/>
        <v>0</v>
      </c>
      <c r="AB76" s="152">
        <f t="shared" si="15"/>
        <v>0</v>
      </c>
      <c r="AC76" s="285">
        <f t="shared" si="18"/>
        <v>0</v>
      </c>
      <c r="AD76" s="285">
        <f t="shared" si="19"/>
        <v>0</v>
      </c>
      <c r="AF76" s="284" t="str">
        <f t="shared" si="20"/>
        <v/>
      </c>
    </row>
    <row r="77" spans="1:32" ht="29.25" hidden="1" thickBot="1" x14ac:dyDescent="0.3">
      <c r="A77" s="101">
        <v>427</v>
      </c>
      <c r="B77" s="107">
        <v>3133</v>
      </c>
      <c r="C77" s="270">
        <v>60153423</v>
      </c>
      <c r="D77" s="122" t="s">
        <v>43</v>
      </c>
      <c r="E77" s="369">
        <v>2757.74</v>
      </c>
      <c r="F77" s="370">
        <v>85.18</v>
      </c>
      <c r="G77" s="207">
        <v>0</v>
      </c>
      <c r="H77" s="371">
        <v>68.13</v>
      </c>
      <c r="I77" s="372"/>
      <c r="J77" s="373"/>
      <c r="K77" s="309"/>
      <c r="L77" s="321"/>
      <c r="M77" s="328"/>
      <c r="N77" s="328"/>
      <c r="O77" s="328"/>
      <c r="P77" s="167"/>
      <c r="Q77" s="374"/>
      <c r="R77" s="160">
        <f t="shared" si="16"/>
        <v>2757.74</v>
      </c>
      <c r="S77" s="328">
        <f t="shared" si="12"/>
        <v>85.18</v>
      </c>
      <c r="T77" s="351">
        <f t="shared" si="13"/>
        <v>0</v>
      </c>
      <c r="U77" s="162">
        <f t="shared" si="14"/>
        <v>68.13</v>
      </c>
      <c r="V77" s="289">
        <v>2</v>
      </c>
      <c r="W77" s="241"/>
      <c r="X77" s="234"/>
      <c r="Y77" s="241"/>
      <c r="Z77" s="153"/>
      <c r="AA77" s="375">
        <f t="shared" si="17"/>
        <v>0</v>
      </c>
      <c r="AB77" s="350">
        <f t="shared" si="15"/>
        <v>0</v>
      </c>
      <c r="AC77" s="351">
        <f t="shared" si="18"/>
        <v>0</v>
      </c>
      <c r="AD77" s="351">
        <f t="shared" si="19"/>
        <v>0</v>
      </c>
      <c r="AF77" s="284" t="str">
        <f t="shared" si="20"/>
        <v/>
      </c>
    </row>
    <row r="78" spans="1:32" x14ac:dyDescent="0.25">
      <c r="A78" s="41"/>
      <c r="B78" s="41"/>
      <c r="D78" s="376"/>
      <c r="E78" s="219"/>
      <c r="F78" s="220"/>
      <c r="G78" s="220"/>
      <c r="H78" s="220"/>
      <c r="I78" s="354"/>
      <c r="J78" s="41"/>
      <c r="K78" s="355"/>
      <c r="L78" s="356"/>
      <c r="M78" s="356"/>
      <c r="N78" s="356"/>
      <c r="O78" s="41"/>
      <c r="P78" s="41"/>
      <c r="Q78" s="357"/>
      <c r="R78" s="255"/>
      <c r="S78" s="220"/>
      <c r="T78" s="41"/>
      <c r="U78" s="255"/>
      <c r="V78" s="377"/>
      <c r="W78" s="377"/>
      <c r="X78" s="377"/>
      <c r="Y78" s="377"/>
      <c r="AA78" s="255"/>
      <c r="AB78" s="255"/>
      <c r="AC78" s="255"/>
      <c r="AD78" s="255"/>
    </row>
    <row r="79" spans="1:32" x14ac:dyDescent="0.25">
      <c r="D79" s="125" t="s">
        <v>44</v>
      </c>
      <c r="E79" s="169">
        <f t="shared" ref="E79:W79" si="21">SUM(E6:E77)</f>
        <v>419916.16999999993</v>
      </c>
      <c r="F79" s="169">
        <f t="shared" si="21"/>
        <v>60154.280000000013</v>
      </c>
      <c r="G79" s="169">
        <f t="shared" si="21"/>
        <v>81450.459999999992</v>
      </c>
      <c r="H79" s="169">
        <f t="shared" si="21"/>
        <v>49142.360000000015</v>
      </c>
      <c r="I79" s="358">
        <f t="shared" si="21"/>
        <v>116.26</v>
      </c>
      <c r="J79" s="359">
        <f>SUM(J6:J77)</f>
        <v>315</v>
      </c>
      <c r="K79" s="360">
        <f>SUM(K6:K77)</f>
        <v>0</v>
      </c>
      <c r="L79" s="359">
        <f t="shared" si="21"/>
        <v>0</v>
      </c>
      <c r="M79" s="359">
        <f t="shared" si="21"/>
        <v>7.85</v>
      </c>
      <c r="N79" s="359">
        <f>SUM(N6:N77)</f>
        <v>0</v>
      </c>
      <c r="O79" s="359">
        <f t="shared" si="21"/>
        <v>-16.260000000000002</v>
      </c>
      <c r="P79" s="359">
        <f t="shared" si="21"/>
        <v>0</v>
      </c>
      <c r="Q79" s="361">
        <f t="shared" si="21"/>
        <v>7.85</v>
      </c>
      <c r="R79" s="169">
        <f t="shared" si="21"/>
        <v>420040.27999999997</v>
      </c>
      <c r="S79" s="169">
        <f t="shared" si="21"/>
        <v>60162.130000000012</v>
      </c>
      <c r="T79" s="168">
        <f t="shared" si="21"/>
        <v>81434.2</v>
      </c>
      <c r="U79" s="304">
        <f t="shared" si="21"/>
        <v>49150.210000000014</v>
      </c>
      <c r="V79" s="170">
        <f t="shared" si="21"/>
        <v>246.45</v>
      </c>
      <c r="W79" s="170">
        <f t="shared" si="21"/>
        <v>0</v>
      </c>
      <c r="X79" s="261">
        <f t="shared" ref="X79:Y79" si="22">SUM(X6:X77)</f>
        <v>11827.119999999999</v>
      </c>
      <c r="Y79" s="170">
        <f t="shared" si="22"/>
        <v>174.13</v>
      </c>
      <c r="AA79" s="169">
        <f>SUM(AA6:AA77)</f>
        <v>124.11</v>
      </c>
      <c r="AB79" s="169">
        <f>SUM(AB6:AB77)</f>
        <v>-16.260000000000002</v>
      </c>
      <c r="AC79" s="169">
        <f>SUM(AC6:AC77)</f>
        <v>7.85</v>
      </c>
      <c r="AD79" s="169">
        <f>SUM(AD6:AD77)</f>
        <v>315</v>
      </c>
    </row>
    <row r="81" spans="5:25" x14ac:dyDescent="0.25">
      <c r="P81" s="298"/>
      <c r="Q81" s="299"/>
      <c r="R81" s="299"/>
      <c r="S81" s="300"/>
      <c r="T81" s="298"/>
      <c r="U81" s="301"/>
      <c r="V81" s="302"/>
      <c r="W81" s="302"/>
      <c r="X81" s="302"/>
      <c r="Y81" s="302"/>
    </row>
    <row r="82" spans="5:25" x14ac:dyDescent="0.25">
      <c r="P82" s="298"/>
      <c r="Q82" s="303"/>
      <c r="R82" s="299"/>
      <c r="S82" s="300"/>
      <c r="T82" s="298"/>
      <c r="U82" s="301"/>
      <c r="V82" s="302"/>
      <c r="W82" s="302"/>
      <c r="X82" s="302"/>
      <c r="Y82" s="302"/>
    </row>
    <row r="83" spans="5:25" x14ac:dyDescent="0.25">
      <c r="E83" s="77"/>
      <c r="L83" s="32"/>
      <c r="M83" s="32"/>
      <c r="N83" s="32"/>
      <c r="P83" s="298"/>
      <c r="Q83" s="299"/>
      <c r="R83" s="299"/>
      <c r="S83" s="300"/>
      <c r="T83" s="298"/>
      <c r="U83" s="301"/>
      <c r="V83" s="302"/>
      <c r="W83" s="302"/>
      <c r="X83" s="302"/>
      <c r="Y83" s="302"/>
    </row>
    <row r="84" spans="5:25" x14ac:dyDescent="0.25">
      <c r="P84" s="298"/>
      <c r="Q84" s="299"/>
      <c r="R84" s="299"/>
      <c r="S84" s="300"/>
      <c r="T84" s="298"/>
      <c r="U84" s="301"/>
      <c r="V84" s="302"/>
      <c r="W84" s="302"/>
      <c r="X84" s="302"/>
      <c r="Y84" s="302"/>
    </row>
  </sheetData>
  <autoFilter ref="A5:AF77" xr:uid="{00000000-0001-0000-0000-000000000000}">
    <filterColumn colId="31">
      <customFilters>
        <customFilter operator="notEqual" val=" "/>
      </customFilters>
    </filterColumn>
  </autoFilter>
  <customSheetViews>
    <customSheetView guid="{ECA95C7A-EFD8-4EC4-85A2-34F63C8C25EF}" scale="90" showPageBreaks="1" printArea="1" filter="1" showAutoFilter="1" hiddenColumns="1">
      <pane xSplit="4" ySplit="5" topLeftCell="F6" activePane="bottomRight" state="frozen"/>
      <selection pane="bottomRight" activeCell="O13" sqref="O13"/>
      <rowBreaks count="2" manualBreakCount="2">
        <brk id="79" max="16383" man="1"/>
        <brk id="94" max="16383" man="1"/>
      </rowBreaks>
      <colBreaks count="1" manualBreakCount="1">
        <brk id="17" max="1048575" man="1"/>
      </colBreaks>
      <pageMargins left="0.59055118110236227" right="0.36" top="0.35433070866141736" bottom="0.51181102362204722" header="0.31496062992125984" footer="0.27559055118110237"/>
      <pageSetup paperSize="9" scale="75" orientation="landscape" r:id="rId1"/>
      <headerFooter>
        <oddFooter>&amp;L&amp;D&amp;R&amp;P/&amp;N</oddFooter>
      </headerFooter>
      <autoFilter ref="A5:AF77" xr:uid="{00000000-0001-0000-0000-000000000000}">
        <filterColumn colId="31">
          <customFilters>
            <customFilter operator="notEqual" val=" "/>
          </customFilters>
        </filterColumn>
      </autoFilter>
    </customSheetView>
    <customSheetView guid="{BD5456A6-45E9-42B7-B375-15E458E94A45}" scale="86" showPageBreaks="1" printArea="1" showAutoFilter="1">
      <pane xSplit="3" ySplit="5" topLeftCell="D36" activePane="bottomRight" state="frozen"/>
      <selection pane="bottomRight" activeCell="X46" sqref="X46"/>
      <rowBreaks count="2" manualBreakCount="2">
        <brk id="79" max="16383" man="1"/>
        <brk id="94" max="16383" man="1"/>
      </rowBreaks>
      <colBreaks count="1" manualBreakCount="1">
        <brk id="17" max="1048575" man="1"/>
      </colBreaks>
      <pageMargins left="0.59055118110236227" right="0.51181102362204722" top="0.35433070866141736" bottom="0.51181102362204722" header="0.31496062992125984" footer="0.27559055118110237"/>
      <pageSetup paperSize="9" scale="71" orientation="landscape" r:id="rId2"/>
      <headerFooter>
        <oddFooter>&amp;L&amp;D&amp;R&amp;P/&amp;N</oddFooter>
      </headerFooter>
      <autoFilter ref="A5:AC77" xr:uid="{68E8AAF0-DA96-4FB5-A413-ADF2FCA6959D}"/>
    </customSheetView>
    <customSheetView guid="{15764750-8AF9-45DF-9450-B30F8151D6AB}" scale="86" showPageBreaks="1" printArea="1" showAutoFilter="1">
      <pane xSplit="4" ySplit="5" topLeftCell="V75" activePane="bottomRight" state="frozen"/>
      <selection pane="bottomRight" activeCell="AE86" sqref="AE86"/>
      <rowBreaks count="2" manualBreakCount="2">
        <brk id="79" max="16383" man="1"/>
        <brk id="94" max="16383" man="1"/>
      </rowBreaks>
      <colBreaks count="1" manualBreakCount="1">
        <brk id="17" max="1048575" man="1"/>
      </colBreaks>
      <pageMargins left="0.59055118110236227" right="0.51181102362204722" top="0.35433070866141736" bottom="0.51181102362204722" header="0.31496062992125984" footer="0.27559055118110237"/>
      <pageSetup paperSize="9" scale="71" orientation="portrait" r:id="rId3"/>
      <headerFooter>
        <oddFooter>&amp;L&amp;D&amp;R&amp;P/&amp;N</oddFooter>
      </headerFooter>
      <autoFilter ref="A5:AC77" xr:uid="{22232B69-3A05-4085-A225-87B8A0CF1272}"/>
    </customSheetView>
    <customSheetView guid="{F34D93BB-303C-41D4-86BF-175561CF63A4}" scale="86" showPageBreaks="1" printArea="1" showAutoFilter="1">
      <pane xSplit="3" ySplit="5" topLeftCell="P27" activePane="bottomRight" state="frozen"/>
      <selection pane="bottomRight" activeCell="AC32" sqref="AC32"/>
      <rowBreaks count="1" manualBreakCount="1">
        <brk id="106" max="16383" man="1"/>
      </rowBreaks>
      <colBreaks count="1" manualBreakCount="1">
        <brk id="14" max="1048575" man="1"/>
      </colBreaks>
      <pageMargins left="0.59055118110236227" right="0.51181102362204722" top="0.51181102362204722" bottom="0.59055118110236227" header="0.31496062992125984" footer="0.31496062992125984"/>
      <pageSetup paperSize="9" scale="70" orientation="landscape" r:id="rId4"/>
      <headerFooter>
        <oddFooter>&amp;L&amp;D&amp;R&amp;P/&amp;N</oddFooter>
      </headerFooter>
      <autoFilter ref="A5:AG77" xr:uid="{E5A7EED6-8DDB-488A-9488-18F6708C0B16}"/>
    </customSheetView>
    <customSheetView guid="{E469200E-E45B-48BF-9EDA-B3574152690B}" scale="86" showPageBreaks="1" printArea="1" showAutoFilter="1">
      <pane xSplit="3" ySplit="5" topLeftCell="M6" activePane="bottomRight" state="frozen"/>
      <selection pane="bottomRight" activeCell="AC1" sqref="AC1"/>
      <rowBreaks count="1" manualBreakCount="1">
        <brk id="104" max="16383" man="1"/>
      </rowBreaks>
      <pageMargins left="0.41" right="0.38" top="0.35433070866141736" bottom="0.51181102362204722" header="0.31496062992125984" footer="0.27559055118110237"/>
      <pageSetup paperSize="9" scale="71" orientation="landscape" r:id="rId5"/>
      <headerFooter>
        <oddFooter>&amp;L&amp;D&amp;R&amp;P/&amp;N</oddFooter>
      </headerFooter>
      <autoFilter ref="A5:AH77" xr:uid="{EE1BFAEC-2CC5-4958-B884-7AF7103A4FE0}"/>
    </customSheetView>
    <customSheetView guid="{985903A9-9AC0-4EEF-B3E6-551C22113BEE}" scale="80" showPageBreaks="1">
      <pane xSplit="3" ySplit="5" topLeftCell="H32" activePane="bottomRight" state="frozen"/>
      <selection pane="bottomRight" activeCell="AB50" sqref="AB50"/>
      <pageMargins left="0.57999999999999996" right="0.51" top="0.5" bottom="0.59055118110236227" header="0.31496062992125984" footer="0.31496062992125984"/>
      <pageSetup paperSize="9" scale="75" orientation="portrait" r:id="rId6"/>
      <headerFooter>
        <oddFooter>&amp;L&amp;D&amp;R&amp;P/&amp;N</oddFooter>
      </headerFooter>
    </customSheetView>
    <customSheetView guid="{F9CC7C0A-8455-4B23-89B8-6EAC226AC099}" scale="80" showPageBreaks="1" showAutoFilter="1">
      <pane xSplit="3" ySplit="5" topLeftCell="W19" activePane="bottomRight" state="frozen"/>
      <selection pane="bottomRight" activeCell="AK28" sqref="AK28"/>
      <pageMargins left="0.57999999999999996" right="0.51" top="0.5" bottom="0.59055118110236227" header="0.31496062992125984" footer="0.31496062992125984"/>
      <pageSetup paperSize="9" scale="75" orientation="portrait" r:id="rId7"/>
      <headerFooter>
        <oddFooter>&amp;L&amp;D&amp;R&amp;P/&amp;N</oddFooter>
      </headerFooter>
      <autoFilter ref="A5:AI88" xr:uid="{7B60EA93-CC58-4B73-9ED8-2C61AC701E66}"/>
    </customSheetView>
    <customSheetView guid="{C5553868-B1BC-42AA-B251-130824B1493F}" scale="90" showAutoFilter="1">
      <pane xSplit="3" ySplit="5" topLeftCell="D87" activePane="bottomRight" state="frozen"/>
      <selection pane="bottomRight" activeCell="K17" sqref="K17"/>
      <pageMargins left="0.57999999999999996" right="0.51" top="0.5" bottom="0.59055118110236227" header="0.31496062992125984" footer="0.31496062992125984"/>
      <pageSetup paperSize="9" scale="75" orientation="portrait" r:id="rId8"/>
      <headerFooter>
        <oddFooter>&amp;L&amp;D&amp;R&amp;P/&amp;N</oddFooter>
      </headerFooter>
      <autoFilter ref="A5:Z93" xr:uid="{F5A0655A-A2C2-4AD9-87D9-DF7994F980B4}"/>
    </customSheetView>
    <customSheetView guid="{7CC1FA3A-895C-48F2-A941-ABE1E0AA99FD}" scale="80">
      <pane xSplit="3" ySplit="5" topLeftCell="D45" activePane="bottomRight" state="frozen"/>
      <selection pane="bottomRight" activeCell="P61" sqref="P61"/>
      <pageMargins left="0.57999999999999996" right="0.51" top="0.5" bottom="0.59055118110236227" header="0.31496062992125984" footer="0.31496062992125984"/>
      <pageSetup paperSize="9" scale="75" orientation="portrait" r:id="rId9"/>
      <headerFooter>
        <oddFooter>&amp;L&amp;D&amp;R&amp;P/&amp;N</oddFooter>
      </headerFooter>
    </customSheetView>
    <customSheetView guid="{1DB03DC3-DD52-49CD-8072-4B719410EDF4}" scale="80">
      <pane xSplit="3" ySplit="5" topLeftCell="D93" activePane="bottomRight" state="frozen"/>
      <selection pane="bottomRight" activeCell="K110" sqref="K110"/>
      <pageMargins left="0.57999999999999996" right="0.51" top="0.5" bottom="0.59055118110236227" header="0.31496062992125984" footer="0.31496062992125984"/>
      <pageSetup paperSize="9" scale="75" orientation="portrait" r:id="rId10"/>
      <headerFooter>
        <oddFooter>&amp;L&amp;D&amp;R&amp;P/&amp;N</oddFooter>
      </headerFooter>
    </customSheetView>
    <customSheetView guid="{BD206193-A9CB-4FB5-800C-FE0571FD5AED}" scale="80" showPageBreaks="1">
      <pane xSplit="3" ySplit="5" topLeftCell="O6" activePane="bottomRight" state="frozen"/>
      <selection pane="bottomRight" activeCell="AQ12" sqref="AQ12"/>
      <rowBreaks count="1" manualBreakCount="1">
        <brk id="29" max="16383" man="1"/>
      </rowBreaks>
      <colBreaks count="1" manualBreakCount="1">
        <brk id="21" max="1048575" man="1"/>
      </colBreaks>
      <pageMargins left="0.23622047244094491" right="0.23622047244094491" top="0.19685039370078741" bottom="0.15748031496062992" header="0.15748031496062992" footer="0.15748031496062992"/>
      <pageSetup paperSize="9" scale="64" orientation="landscape" r:id="rId11"/>
      <headerFooter>
        <oddFooter>&amp;L&amp;D&amp;R&amp;P/&amp;N</oddFooter>
      </headerFooter>
    </customSheetView>
    <customSheetView guid="{B5644001-46E8-4A6D-8484-E9B7B1F663C6}" scale="86" printArea="1" showAutoFilter="1">
      <pane xSplit="3" ySplit="5" topLeftCell="D66" activePane="bottomRight" state="frozen"/>
      <selection pane="bottomRight" activeCell="D3" sqref="D3:G3"/>
      <rowBreaks count="1" manualBreakCount="1">
        <brk id="104" max="16383" man="1"/>
      </rowBreaks>
      <pageMargins left="0.41" right="0.38" top="0.35433070866141736" bottom="0.51181102362204722" header="0.31496062992125984" footer="0.27559055118110237"/>
      <pageSetup paperSize="9" scale="71" orientation="landscape" r:id="rId12"/>
      <headerFooter>
        <oddFooter>&amp;L&amp;D&amp;R&amp;P/&amp;N</oddFooter>
      </headerFooter>
      <autoFilter ref="A5:AF77" xr:uid="{49F36A6E-7FE0-44AE-9161-C744AF832137}"/>
    </customSheetView>
    <customSheetView guid="{70784625-D6AA-4827-8FB2-93D97FE1DFCE}" showPageBreaks="1" printArea="1" showAutoFilter="1">
      <pane xSplit="3" ySplit="5" topLeftCell="D6" activePane="bottomRight" state="frozen"/>
      <selection pane="bottomRight" activeCell="L7" sqref="L7"/>
      <rowBreaks count="2" manualBreakCount="2">
        <brk id="79" max="16383" man="1"/>
        <brk id="94" max="16383" man="1"/>
      </rowBreaks>
      <colBreaks count="1" manualBreakCount="1">
        <brk id="15" max="1048575" man="1"/>
      </colBreaks>
      <pageMargins left="0.59055118110236227" right="0.51181102362204722" top="0.35433070866141736" bottom="0.51181102362204722" header="0.31496062992125984" footer="0.27559055118110237"/>
      <pageSetup paperSize="9" scale="71" orientation="landscape" r:id="rId13"/>
      <headerFooter>
        <oddFooter>&amp;L&amp;D&amp;R&amp;P/&amp;N</oddFooter>
      </headerFooter>
      <autoFilter ref="A5:AH77" xr:uid="{BA41E281-7B07-448B-B432-0CAE9D7237C0}"/>
    </customSheetView>
    <customSheetView guid="{BD2ABD2E-5B85-4A66-8C4D-5AC8420C2B3B}" scale="86" showPageBreaks="1" printArea="1" showAutoFilter="1">
      <pane xSplit="3" ySplit="5" topLeftCell="D70" activePane="bottomRight" state="frozen"/>
      <selection pane="bottomRight" activeCell="L15" sqref="L15"/>
      <rowBreaks count="1" manualBreakCount="1">
        <brk id="104" max="16383" man="1"/>
      </rowBreaks>
      <pageMargins left="0.41" right="0.38" top="0.35433070866141736" bottom="0.51181102362204722" header="0.31496062992125984" footer="0.27559055118110237"/>
      <pageSetup paperSize="9" scale="71" orientation="landscape" r:id="rId14"/>
      <headerFooter>
        <oddFooter>&amp;L&amp;D&amp;R&amp;P/&amp;N</oddFooter>
      </headerFooter>
      <autoFilter ref="A5:AB77" xr:uid="{56774B9D-1105-4B12-B99A-140E368C61F0}"/>
    </customSheetView>
    <customSheetView guid="{B56BB743-ACD1-4F1C-A4EC-86D4E390A4F0}" scale="86" showPageBreaks="1" printArea="1" showAutoFilter="1">
      <pane xSplit="3" ySplit="5" topLeftCell="D6" activePane="bottomRight" state="frozen"/>
      <selection pane="bottomRight" activeCell="P13" sqref="P13"/>
      <rowBreaks count="1" manualBreakCount="1">
        <brk id="106" max="16383" man="1"/>
      </rowBreaks>
      <colBreaks count="1" manualBreakCount="1">
        <brk id="14" max="1048575" man="1"/>
      </colBreaks>
      <pageMargins left="0.59055118110236227" right="0.51181102362204722" top="0.51181102362204722" bottom="0.59055118110236227" header="0.31496062992125984" footer="0.31496062992125984"/>
      <pageSetup paperSize="9" scale="70" orientation="landscape" r:id="rId15"/>
      <headerFooter>
        <oddFooter>&amp;L&amp;D&amp;R&amp;P/&amp;N</oddFooter>
      </headerFooter>
      <autoFilter ref="A5:AC77" xr:uid="{C5CC8C64-5D89-4682-81B1-62D6B174F7A0}"/>
    </customSheetView>
  </customSheetViews>
  <mergeCells count="1">
    <mergeCell ref="E3:H3"/>
  </mergeCells>
  <pageMargins left="0.59055118110236227" right="0.36" top="0.35433070866141736" bottom="0.51181102362204722" header="0.31496062992125984" footer="0.27559055118110237"/>
  <pageSetup paperSize="9" scale="75" orientation="landscape" r:id="rId16"/>
  <headerFooter>
    <oddFooter>&amp;L&amp;D&amp;R&amp;P/&amp;N</oddFooter>
  </headerFooter>
  <rowBreaks count="2" manualBreakCount="2">
    <brk id="79" max="16383" man="1"/>
    <brk id="94" max="16383" man="1"/>
  </rowBreaks>
  <colBreaks count="1" manualBreakCount="1">
    <brk id="17" max="1048575" man="1"/>
  </colBreaks>
  <legacyDrawing r:id="rId1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9"/>
  <sheetViews>
    <sheetView zoomScale="90" zoomScaleNormal="90" workbookViewId="0">
      <selection activeCell="A3" sqref="A3"/>
    </sheetView>
  </sheetViews>
  <sheetFormatPr defaultRowHeight="15" x14ac:dyDescent="0.25"/>
  <cols>
    <col min="1" max="1" width="5.28515625" customWidth="1"/>
    <col min="2" max="2" width="29.7109375" customWidth="1"/>
    <col min="3" max="3" width="10.28515625" customWidth="1"/>
    <col min="4" max="4" width="12.28515625" customWidth="1"/>
    <col min="6" max="6" width="10.42578125" customWidth="1"/>
    <col min="7" max="7" width="11.140625" customWidth="1"/>
    <col min="9" max="9" width="2.7109375" customWidth="1"/>
    <col min="10" max="10" width="9.7109375" customWidth="1"/>
    <col min="12" max="12" width="11.28515625" customWidth="1"/>
    <col min="13" max="13" width="10.7109375" customWidth="1"/>
  </cols>
  <sheetData>
    <row r="1" spans="1:14" x14ac:dyDescent="0.25">
      <c r="A1" s="7" t="s">
        <v>78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9"/>
    </row>
    <row r="2" spans="1:14" ht="15.75" x14ac:dyDescent="0.25">
      <c r="A2" s="37" t="s">
        <v>154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10" t="s">
        <v>46</v>
      </c>
    </row>
    <row r="3" spans="1:14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5.75" thickBot="1" x14ac:dyDescent="0.3">
      <c r="A4" s="11" t="s">
        <v>134</v>
      </c>
      <c r="B4" s="8"/>
      <c r="C4" s="8"/>
      <c r="D4" s="8"/>
      <c r="E4" s="8"/>
      <c r="F4" s="8"/>
      <c r="G4" s="8"/>
      <c r="H4" s="8"/>
      <c r="I4" s="8"/>
      <c r="J4" s="11" t="s">
        <v>51</v>
      </c>
      <c r="K4" s="8"/>
      <c r="L4" s="8"/>
      <c r="M4" s="8"/>
      <c r="N4" s="8"/>
    </row>
    <row r="5" spans="1:14" ht="51" x14ac:dyDescent="0.25">
      <c r="A5" s="47" t="s">
        <v>144</v>
      </c>
      <c r="B5" s="12"/>
      <c r="C5" s="13" t="s">
        <v>52</v>
      </c>
      <c r="D5" s="14" t="s">
        <v>84</v>
      </c>
      <c r="E5" s="14" t="s">
        <v>74</v>
      </c>
      <c r="F5" s="14" t="s">
        <v>138</v>
      </c>
      <c r="G5" s="14" t="s">
        <v>139</v>
      </c>
      <c r="H5" s="15" t="s">
        <v>53</v>
      </c>
      <c r="I5" s="16"/>
      <c r="J5" s="13" t="s">
        <v>54</v>
      </c>
      <c r="K5" s="14" t="s">
        <v>55</v>
      </c>
      <c r="L5" s="14" t="s">
        <v>132</v>
      </c>
      <c r="M5" s="14" t="s">
        <v>140</v>
      </c>
      <c r="N5" s="15" t="s">
        <v>79</v>
      </c>
    </row>
    <row r="6" spans="1:14" ht="26.25" x14ac:dyDescent="0.25">
      <c r="A6" s="38" t="s">
        <v>148</v>
      </c>
      <c r="B6" s="18" t="s">
        <v>137</v>
      </c>
      <c r="C6" s="246">
        <f>'tab. 5.a ukazatele PO 2021'!I79</f>
        <v>116.26</v>
      </c>
      <c r="D6" s="247">
        <f>-C6-E6+J6</f>
        <v>-100</v>
      </c>
      <c r="E6" s="248">
        <f>'tab. 5.a ukazatele PO 2021'!O79</f>
        <v>-16.260000000000002</v>
      </c>
      <c r="F6" s="80"/>
      <c r="G6" s="80"/>
      <c r="H6" s="81"/>
      <c r="I6" s="82"/>
      <c r="J6" s="293"/>
      <c r="K6" s="80"/>
      <c r="L6" s="80"/>
      <c r="M6" s="363"/>
      <c r="N6" s="81"/>
    </row>
    <row r="7" spans="1:14" x14ac:dyDescent="0.25">
      <c r="A7" s="39" t="s">
        <v>149</v>
      </c>
      <c r="B7" s="62" t="s">
        <v>147</v>
      </c>
      <c r="C7" s="86"/>
      <c r="D7" s="367">
        <f>-F7</f>
        <v>0</v>
      </c>
      <c r="E7" s="368"/>
      <c r="F7" s="368">
        <v>0</v>
      </c>
      <c r="G7" s="87"/>
      <c r="H7" s="88"/>
      <c r="I7" s="82"/>
      <c r="J7" s="86"/>
      <c r="K7" s="87"/>
      <c r="L7" s="336"/>
      <c r="M7" s="365"/>
      <c r="N7" s="88"/>
    </row>
    <row r="8" spans="1:14" x14ac:dyDescent="0.25">
      <c r="A8" s="39" t="s">
        <v>150</v>
      </c>
      <c r="B8" s="17" t="s">
        <v>80</v>
      </c>
      <c r="C8" s="84">
        <f>'tab. 5.a ukazatele PO 2021'!M79+'tab. 5.a ukazatele PO 2021'!N79</f>
        <v>7.85</v>
      </c>
      <c r="D8" s="79">
        <f>C8-J8</f>
        <v>0</v>
      </c>
      <c r="E8" s="85"/>
      <c r="F8" s="85"/>
      <c r="G8" s="80"/>
      <c r="H8" s="81"/>
      <c r="I8" s="82"/>
      <c r="J8" s="83">
        <f>'tab. 5.a ukazatele PO 2021'!Q79</f>
        <v>7.85</v>
      </c>
      <c r="K8" s="80"/>
      <c r="L8" s="80"/>
      <c r="M8" s="363"/>
      <c r="N8" s="81"/>
    </row>
    <row r="9" spans="1:14" x14ac:dyDescent="0.25">
      <c r="A9" s="39" t="s">
        <v>92</v>
      </c>
      <c r="B9" s="62" t="s">
        <v>131</v>
      </c>
      <c r="C9" s="83"/>
      <c r="D9" s="348">
        <f>L9</f>
        <v>0</v>
      </c>
      <c r="E9" s="80"/>
      <c r="F9" s="80"/>
      <c r="G9" s="80"/>
      <c r="H9" s="81"/>
      <c r="I9" s="82"/>
      <c r="J9" s="83"/>
      <c r="K9" s="80"/>
      <c r="L9" s="349"/>
      <c r="M9" s="364"/>
      <c r="N9" s="81"/>
    </row>
    <row r="10" spans="1:14" x14ac:dyDescent="0.25">
      <c r="A10" s="39" t="s">
        <v>151</v>
      </c>
      <c r="B10" s="62" t="s">
        <v>111</v>
      </c>
      <c r="C10" s="86">
        <v>0</v>
      </c>
      <c r="D10" s="87">
        <v>0</v>
      </c>
      <c r="E10" s="87"/>
      <c r="F10" s="87"/>
      <c r="G10" s="87"/>
      <c r="H10" s="88"/>
      <c r="I10" s="82"/>
      <c r="J10" s="86"/>
      <c r="K10" s="87"/>
      <c r="L10" s="87"/>
      <c r="M10" s="366"/>
      <c r="N10" s="88"/>
    </row>
    <row r="11" spans="1:14" ht="15.75" thickBot="1" x14ac:dyDescent="0.3">
      <c r="A11" s="19"/>
      <c r="B11" s="20" t="s">
        <v>44</v>
      </c>
      <c r="C11" s="89">
        <f t="shared" ref="C11:H11" si="0">SUM(C6:C10)</f>
        <v>124.11</v>
      </c>
      <c r="D11" s="310">
        <f t="shared" si="0"/>
        <v>-100</v>
      </c>
      <c r="E11" s="90">
        <f t="shared" si="0"/>
        <v>-16.260000000000002</v>
      </c>
      <c r="F11" s="90">
        <f t="shared" si="0"/>
        <v>0</v>
      </c>
      <c r="G11" s="90">
        <f t="shared" si="0"/>
        <v>0</v>
      </c>
      <c r="H11" s="91">
        <f t="shared" si="0"/>
        <v>0</v>
      </c>
      <c r="I11" s="82"/>
      <c r="J11" s="89">
        <f>SUM(J6:J10)</f>
        <v>7.85</v>
      </c>
      <c r="K11" s="90">
        <f>SUM(K6:K10)</f>
        <v>0</v>
      </c>
      <c r="L11" s="310">
        <f>SUM(L6:L10)</f>
        <v>0</v>
      </c>
      <c r="M11" s="310">
        <f>SUM(M6:M10)</f>
        <v>0</v>
      </c>
      <c r="N11" s="91">
        <f>SUM(N6:N10)</f>
        <v>0</v>
      </c>
    </row>
    <row r="12" spans="1:14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</row>
    <row r="13" spans="1:14" x14ac:dyDescent="0.25">
      <c r="A13" s="8"/>
      <c r="B13" s="21" t="s">
        <v>56</v>
      </c>
      <c r="C13" s="8"/>
      <c r="D13" s="8"/>
      <c r="E13" s="22" t="s">
        <v>57</v>
      </c>
      <c r="F13" s="22"/>
      <c r="G13" s="362">
        <f>SUM(C11:H11)</f>
        <v>7.8499999999999979</v>
      </c>
      <c r="H13" s="23" t="s">
        <v>58</v>
      </c>
      <c r="I13" s="8"/>
      <c r="J13" s="8"/>
      <c r="K13" s="22" t="s">
        <v>59</v>
      </c>
      <c r="L13" s="362">
        <f>SUM(J11:N11)</f>
        <v>7.85</v>
      </c>
      <c r="M13" s="23" t="s">
        <v>58</v>
      </c>
    </row>
    <row r="14" spans="1:14" x14ac:dyDescent="0.25">
      <c r="A14" s="24"/>
      <c r="B14" s="24"/>
      <c r="C14" s="24"/>
      <c r="D14" s="8"/>
      <c r="E14" s="22"/>
      <c r="F14" s="24"/>
      <c r="G14" s="25"/>
      <c r="H14" s="23"/>
      <c r="I14" s="24"/>
      <c r="J14" s="24"/>
      <c r="K14" s="24"/>
      <c r="L14" s="24"/>
      <c r="M14" s="24"/>
      <c r="N14" s="46"/>
    </row>
    <row r="15" spans="1:14" x14ac:dyDescent="0.25">
      <c r="A15" s="24"/>
      <c r="B15" s="24"/>
      <c r="C15" s="24"/>
      <c r="D15" s="24"/>
      <c r="E15" s="24"/>
      <c r="F15" s="24"/>
      <c r="G15" s="26"/>
      <c r="H15" s="23"/>
      <c r="I15" s="24"/>
      <c r="J15" s="24"/>
      <c r="K15" s="24"/>
      <c r="L15" s="24"/>
      <c r="M15" s="24"/>
      <c r="N15" s="24"/>
    </row>
    <row r="16" spans="1:14" x14ac:dyDescent="0.25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</row>
    <row r="17" spans="1:14" x14ac:dyDescent="0.25">
      <c r="A17" s="24"/>
      <c r="B17" s="5" t="s">
        <v>60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</row>
    <row r="18" spans="1:14" x14ac:dyDescent="0.25">
      <c r="A18" s="24"/>
      <c r="B18" s="24" t="s">
        <v>61</v>
      </c>
      <c r="C18" s="24"/>
      <c r="D18" s="137">
        <f>C11</f>
        <v>124.11</v>
      </c>
      <c r="E18" s="27" t="s">
        <v>58</v>
      </c>
      <c r="F18" s="24"/>
      <c r="G18" s="24"/>
      <c r="H18" s="24"/>
      <c r="I18" s="24"/>
      <c r="J18" s="24"/>
      <c r="K18" s="24"/>
      <c r="L18" s="24"/>
      <c r="M18" s="24"/>
      <c r="N18" s="24"/>
    </row>
    <row r="19" spans="1:14" x14ac:dyDescent="0.25">
      <c r="A19" s="24"/>
      <c r="B19" s="24" t="s">
        <v>100</v>
      </c>
      <c r="C19" s="24"/>
      <c r="D19" s="137">
        <f>E11</f>
        <v>-16.260000000000002</v>
      </c>
      <c r="E19" s="27" t="s">
        <v>58</v>
      </c>
      <c r="F19" s="24"/>
      <c r="G19" s="24"/>
      <c r="H19" s="24"/>
      <c r="I19" s="24"/>
      <c r="J19" s="24"/>
      <c r="K19" s="24"/>
      <c r="L19" s="24"/>
      <c r="M19" s="24"/>
      <c r="N19" s="24"/>
    </row>
    <row r="20" spans="1:14" x14ac:dyDescent="0.25">
      <c r="A20" s="24"/>
      <c r="B20" s="24" t="s">
        <v>62</v>
      </c>
      <c r="C20" s="24"/>
      <c r="D20" s="137">
        <f>D11</f>
        <v>-100</v>
      </c>
      <c r="E20" s="27" t="s">
        <v>58</v>
      </c>
      <c r="F20" s="24"/>
      <c r="G20" s="24"/>
      <c r="H20" s="24"/>
      <c r="I20" s="24"/>
      <c r="J20" s="24"/>
      <c r="K20" s="24"/>
      <c r="L20" s="24"/>
      <c r="M20" s="24"/>
      <c r="N20" s="24"/>
    </row>
    <row r="21" spans="1:14" x14ac:dyDescent="0.25">
      <c r="A21" s="24"/>
      <c r="B21" s="24" t="s">
        <v>141</v>
      </c>
      <c r="C21" s="24"/>
      <c r="D21" s="137">
        <f>F11</f>
        <v>0</v>
      </c>
      <c r="E21" s="27" t="s">
        <v>58</v>
      </c>
      <c r="F21" s="24"/>
      <c r="G21" s="24"/>
      <c r="H21" s="24"/>
      <c r="I21" s="24"/>
      <c r="J21" s="24"/>
      <c r="K21" s="24"/>
      <c r="L21" s="24"/>
      <c r="M21" s="24"/>
      <c r="N21" s="24"/>
    </row>
    <row r="22" spans="1:14" x14ac:dyDescent="0.25">
      <c r="A22" s="24"/>
      <c r="B22" s="24" t="s">
        <v>142</v>
      </c>
      <c r="C22" s="24"/>
      <c r="D22" s="137">
        <f>G11</f>
        <v>0</v>
      </c>
      <c r="E22" s="27" t="s">
        <v>58</v>
      </c>
      <c r="F22" s="24"/>
      <c r="G22" s="24"/>
      <c r="H22" s="24"/>
      <c r="I22" s="24"/>
      <c r="J22" s="24"/>
      <c r="K22" s="24"/>
      <c r="L22" s="24"/>
      <c r="M22" s="24"/>
      <c r="N22" s="24"/>
    </row>
    <row r="23" spans="1:14" x14ac:dyDescent="0.25">
      <c r="A23" s="24"/>
      <c r="B23" s="24"/>
      <c r="C23" s="24"/>
      <c r="D23" s="137"/>
      <c r="E23" s="27"/>
      <c r="F23" s="24"/>
      <c r="G23" s="24"/>
      <c r="H23" s="24"/>
      <c r="I23" s="24"/>
      <c r="J23" s="24"/>
      <c r="K23" s="24"/>
      <c r="L23" s="24"/>
      <c r="M23" s="24"/>
      <c r="N23" s="24"/>
    </row>
    <row r="24" spans="1:14" x14ac:dyDescent="0.25">
      <c r="A24" s="24"/>
      <c r="B24" s="24"/>
      <c r="C24" s="24"/>
      <c r="D24" s="137"/>
      <c r="E24" s="27"/>
      <c r="F24" s="24"/>
      <c r="G24" s="24"/>
      <c r="H24" s="24"/>
      <c r="I24" s="24"/>
      <c r="J24" s="24"/>
      <c r="K24" s="24"/>
      <c r="L24" s="24"/>
      <c r="M24" s="24"/>
      <c r="N24" s="24"/>
    </row>
    <row r="25" spans="1:14" x14ac:dyDescent="0.25">
      <c r="A25" s="24"/>
      <c r="B25" s="24" t="s">
        <v>99</v>
      </c>
      <c r="C25" s="24"/>
      <c r="D25" s="137">
        <f>J11</f>
        <v>7.85</v>
      </c>
      <c r="E25" s="27" t="s">
        <v>58</v>
      </c>
      <c r="F25" s="24"/>
      <c r="G25" s="24"/>
      <c r="H25" s="24"/>
      <c r="I25" s="24"/>
      <c r="J25" s="24"/>
      <c r="K25" s="24"/>
      <c r="L25" s="24"/>
      <c r="M25" s="24"/>
      <c r="N25" s="24"/>
    </row>
    <row r="26" spans="1:14" x14ac:dyDescent="0.25">
      <c r="A26" s="24"/>
      <c r="B26" s="28" t="s">
        <v>63</v>
      </c>
      <c r="C26" s="24"/>
      <c r="D26" s="137">
        <f>K11</f>
        <v>0</v>
      </c>
      <c r="E26" s="27" t="s">
        <v>58</v>
      </c>
      <c r="F26" s="24"/>
      <c r="G26" s="24"/>
      <c r="H26" s="24"/>
      <c r="I26" s="24"/>
      <c r="J26" s="24"/>
      <c r="K26" s="24"/>
      <c r="L26" s="24"/>
      <c r="M26" s="24"/>
      <c r="N26" s="24"/>
    </row>
    <row r="27" spans="1:14" x14ac:dyDescent="0.25">
      <c r="A27" s="24"/>
      <c r="B27" s="28" t="s">
        <v>133</v>
      </c>
      <c r="D27" s="311">
        <f>L11</f>
        <v>0</v>
      </c>
      <c r="E27" s="27" t="s">
        <v>58</v>
      </c>
      <c r="F27" s="24"/>
      <c r="G27" s="24"/>
      <c r="H27" s="24"/>
      <c r="I27" s="24"/>
      <c r="J27" s="24"/>
      <c r="K27" s="24"/>
      <c r="L27" s="24"/>
      <c r="M27" s="24"/>
      <c r="N27" s="24"/>
    </row>
    <row r="28" spans="1:14" x14ac:dyDescent="0.25">
      <c r="A28" s="24"/>
      <c r="B28" s="28" t="s">
        <v>143</v>
      </c>
      <c r="D28" s="311">
        <f>M11</f>
        <v>0</v>
      </c>
      <c r="E28" s="27" t="s">
        <v>58</v>
      </c>
      <c r="F28" s="24"/>
      <c r="G28" s="24"/>
      <c r="H28" s="24"/>
      <c r="I28" s="24"/>
      <c r="J28" s="24"/>
      <c r="K28" s="24"/>
      <c r="L28" s="24"/>
      <c r="M28" s="24"/>
      <c r="N28" s="24"/>
    </row>
    <row r="29" spans="1:14" x14ac:dyDescent="0.25">
      <c r="A29" s="24"/>
      <c r="B29" s="28" t="s">
        <v>64</v>
      </c>
      <c r="C29" s="24"/>
      <c r="D29" s="137">
        <f>N11</f>
        <v>0</v>
      </c>
      <c r="E29" s="27" t="s">
        <v>58</v>
      </c>
      <c r="F29" s="24"/>
      <c r="G29" s="24"/>
      <c r="H29" s="24"/>
      <c r="I29" s="24"/>
      <c r="J29" s="24"/>
      <c r="K29" s="24"/>
      <c r="L29" s="24"/>
      <c r="M29" s="24"/>
      <c r="N29" s="24"/>
    </row>
  </sheetData>
  <customSheetViews>
    <customSheetView guid="{ECA95C7A-EFD8-4EC4-85A2-34F63C8C25EF}" scale="90" showPageBreaks="1">
      <selection activeCell="A3" sqref="A3"/>
      <pageMargins left="0.41" right="0.39" top="0.78740157480314965" bottom="0.78740157480314965" header="0.31496062992125984" footer="0.31496062992125984"/>
      <pageSetup paperSize="9" scale="90" orientation="landscape" r:id="rId1"/>
    </customSheetView>
    <customSheetView guid="{BD5456A6-45E9-42B7-B375-15E458E94A45}" scale="90" topLeftCell="A8">
      <selection activeCell="E27" sqref="E27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2"/>
    </customSheetView>
    <customSheetView guid="{15764750-8AF9-45DF-9450-B30F8151D6AB}" scale="90" topLeftCell="A8">
      <selection activeCell="E27" sqref="E27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3"/>
    </customSheetView>
    <customSheetView guid="{F34D93BB-303C-41D4-86BF-175561CF63A4}">
      <selection activeCell="A3" sqref="A3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4"/>
    </customSheetView>
    <customSheetView guid="{E469200E-E45B-48BF-9EDA-B3574152690B}">
      <selection activeCell="J13" sqref="J13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5"/>
    </customSheetView>
    <customSheetView guid="{985903A9-9AC0-4EEF-B3E6-551C22113BEE}" topLeftCell="A4">
      <selection activeCell="C6" sqref="C6"/>
      <pageMargins left="0.7" right="0.7" top="0.78740157499999996" bottom="0.78740157499999996" header="0.3" footer="0.3"/>
    </customSheetView>
    <customSheetView guid="{F9CC7C0A-8455-4B23-89B8-6EAC226AC099}">
      <selection activeCell="M16" sqref="M16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6"/>
    </customSheetView>
    <customSheetView guid="{C5553868-B1BC-42AA-B251-130824B1493F}" topLeftCell="A4">
      <selection activeCell="C6" sqref="C6"/>
      <pageMargins left="0.7" right="0.7" top="0.78740157499999996" bottom="0.78740157499999996" header="0.3" footer="0.3"/>
    </customSheetView>
    <customSheetView guid="{7CC1FA3A-895C-48F2-A941-ABE1E0AA99FD}" topLeftCell="A4">
      <selection activeCell="C6" sqref="C6"/>
      <pageMargins left="0.7" right="0.7" top="0.78740157499999996" bottom="0.78740157499999996" header="0.3" footer="0.3"/>
    </customSheetView>
    <customSheetView guid="{1DB03DC3-DD52-49CD-8072-4B719410EDF4}" topLeftCell="A4">
      <selection activeCell="C6" sqref="C6"/>
      <pageMargins left="0.7" right="0.7" top="0.78740157499999996" bottom="0.78740157499999996" header="0.3" footer="0.3"/>
    </customSheetView>
    <customSheetView guid="{BD206193-A9CB-4FB5-800C-FE0571FD5AED}" topLeftCell="A4">
      <selection activeCell="C6" sqref="C6"/>
      <pageMargins left="0.7" right="0.7" top="0.78740157499999996" bottom="0.78740157499999996" header="0.3" footer="0.3"/>
    </customSheetView>
    <customSheetView guid="{B5644001-46E8-4A6D-8484-E9B7B1F663C6}">
      <selection activeCell="J13" sqref="J13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7"/>
    </customSheetView>
    <customSheetView guid="{70784625-D6AA-4827-8FB2-93D97FE1DFCE}">
      <selection activeCell="C7" sqref="C7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8"/>
    </customSheetView>
    <customSheetView guid="{BD2ABD2E-5B85-4A66-8C4D-5AC8420C2B3B}" scale="90">
      <selection activeCell="J22" sqref="J22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9"/>
    </customSheetView>
    <customSheetView guid="{B56BB743-ACD1-4F1C-A4EC-86D4E390A4F0}" scale="90" topLeftCell="A8">
      <selection activeCell="E27" sqref="E27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10"/>
    </customSheetView>
  </customSheetViews>
  <pageMargins left="0.41" right="0.39" top="0.78740157480314965" bottom="0.78740157480314965" header="0.31496062992125984" footer="0.31496062992125984"/>
  <pageSetup paperSize="9" scale="90" orientation="landscape" r:id="rId1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customSheetViews>
    <customSheetView guid="{ECA95C7A-EFD8-4EC4-85A2-34F63C8C25EF}">
      <pageMargins left="0.7" right="0.7" top="0.78740157499999996" bottom="0.78740157499999996" header="0.3" footer="0.3"/>
    </customSheetView>
    <customSheetView guid="{BD5456A6-45E9-42B7-B375-15E458E94A45}">
      <pageMargins left="0.7" right="0.7" top="0.78740157499999996" bottom="0.78740157499999996" header="0.3" footer="0.3"/>
    </customSheetView>
    <customSheetView guid="{15764750-8AF9-45DF-9450-B30F8151D6AB}">
      <pageMargins left="0.7" right="0.7" top="0.78740157499999996" bottom="0.78740157499999996" header="0.3" footer="0.3"/>
    </customSheetView>
    <customSheetView guid="{F34D93BB-303C-41D4-86BF-175561CF63A4}">
      <pageMargins left="0.7" right="0.7" top="0.78740157499999996" bottom="0.78740157499999996" header="0.3" footer="0.3"/>
    </customSheetView>
    <customSheetView guid="{E469200E-E45B-48BF-9EDA-B3574152690B}">
      <pageMargins left="0.7" right="0.7" top="0.78740157499999996" bottom="0.78740157499999996" header="0.3" footer="0.3"/>
    </customSheetView>
    <customSheetView guid="{985903A9-9AC0-4EEF-B3E6-551C22113BEE}">
      <pageMargins left="0.7" right="0.7" top="0.78740157499999996" bottom="0.78740157499999996" header="0.3" footer="0.3"/>
    </customSheetView>
    <customSheetView guid="{F9CC7C0A-8455-4B23-89B8-6EAC226AC099}">
      <pageMargins left="0.7" right="0.7" top="0.78740157499999996" bottom="0.78740157499999996" header="0.3" footer="0.3"/>
    </customSheetView>
    <customSheetView guid="{C5553868-B1BC-42AA-B251-130824B1493F}">
      <pageMargins left="0.7" right="0.7" top="0.78740157499999996" bottom="0.78740157499999996" header="0.3" footer="0.3"/>
    </customSheetView>
    <customSheetView guid="{7CC1FA3A-895C-48F2-A941-ABE1E0AA99FD}">
      <pageMargins left="0.7" right="0.7" top="0.78740157499999996" bottom="0.78740157499999996" header="0.3" footer="0.3"/>
    </customSheetView>
    <customSheetView guid="{1DB03DC3-DD52-49CD-8072-4B719410EDF4}">
      <pageMargins left="0.7" right="0.7" top="0.78740157499999996" bottom="0.78740157499999996" header="0.3" footer="0.3"/>
    </customSheetView>
    <customSheetView guid="{BD206193-A9CB-4FB5-800C-FE0571FD5AED}">
      <pageMargins left="0.7" right="0.7" top="0.78740157499999996" bottom="0.78740157499999996" header="0.3" footer="0.3"/>
    </customSheetView>
    <customSheetView guid="{B5644001-46E8-4A6D-8484-E9B7B1F663C6}">
      <pageMargins left="0.7" right="0.7" top="0.78740157499999996" bottom="0.78740157499999996" header="0.3" footer="0.3"/>
    </customSheetView>
    <customSheetView guid="{70784625-D6AA-4827-8FB2-93D97FE1DFCE}">
      <pageMargins left="0.7" right="0.7" top="0.78740157499999996" bottom="0.78740157499999996" header="0.3" footer="0.3"/>
    </customSheetView>
    <customSheetView guid="{BD2ABD2E-5B85-4A66-8C4D-5AC8420C2B3B}">
      <pageMargins left="0.7" right="0.7" top="0.78740157499999996" bottom="0.78740157499999996" header="0.3" footer="0.3"/>
    </customSheetView>
    <customSheetView guid="{B56BB743-ACD1-4F1C-A4EC-86D4E390A4F0}"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tab. 5.a ukazatele PO 2021</vt:lpstr>
      <vt:lpstr>tab. 5.b rekapitulace</vt:lpstr>
      <vt:lpstr>List3</vt:lpstr>
      <vt:lpstr>'tab. 5.a ukazatele PO 2021'!Názvy_tisku</vt:lpstr>
      <vt:lpstr>'tab. 5.a ukazatele PO 2021'!Oblast_tisku</vt:lpstr>
    </vt:vector>
  </TitlesOfParts>
  <Company>Krajský úřad, Královehradecký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Jarkovský Václav Ing.</cp:lastModifiedBy>
  <cp:lastPrinted>2021-12-06T14:57:56Z</cp:lastPrinted>
  <dcterms:created xsi:type="dcterms:W3CDTF">2013-10-25T08:04:02Z</dcterms:created>
  <dcterms:modified xsi:type="dcterms:W3CDTF">2021-12-06T14:59:13Z</dcterms:modified>
</cp:coreProperties>
</file>