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tab.3 ÚZ 33077 vratky" sheetId="1" r:id="rId1"/>
  </sheets>
  <definedNames>
    <definedName name="_xlnm.Print_Titles" localSheetId="0">'tab.3 ÚZ 33077 vratky'!$A:$D,'tab.3 ÚZ 33077 vratky'!$1:$7</definedName>
    <definedName name="_xlnm.Print_Area" localSheetId="0">'tab.3 ÚZ 33077 vratky'!$A$1:$S$32</definedName>
  </definedNames>
  <calcPr calcId="191029"/>
</workbook>
</file>

<file path=xl/calcChain.xml><?xml version="1.0" encoding="utf-8"?>
<calcChain xmlns="http://schemas.openxmlformats.org/spreadsheetml/2006/main">
  <c r="R25" i="1" l="1"/>
  <c r="P25" i="1"/>
  <c r="L25" i="1"/>
  <c r="N25" i="1" s="1"/>
  <c r="G25" i="1" l="1"/>
  <c r="I25" i="1" l="1"/>
  <c r="S25" i="1" s="1"/>
  <c r="Q25" i="1"/>
  <c r="R22" i="1"/>
  <c r="P22" i="1"/>
  <c r="N22" i="1"/>
  <c r="G22" i="1"/>
  <c r="I22" i="1" s="1"/>
  <c r="S22" i="1" s="1"/>
  <c r="Q22" i="1" l="1"/>
  <c r="M30" i="1"/>
  <c r="L30" i="1"/>
  <c r="K30" i="1"/>
  <c r="R26" i="1"/>
  <c r="P26" i="1"/>
  <c r="N26" i="1"/>
  <c r="G26" i="1"/>
  <c r="Q26" i="1" s="1"/>
  <c r="R27" i="1"/>
  <c r="P27" i="1"/>
  <c r="G27" i="1"/>
  <c r="Q27" i="1" s="1"/>
  <c r="R28" i="1"/>
  <c r="P28" i="1"/>
  <c r="G28" i="1"/>
  <c r="Q28" i="1" s="1"/>
  <c r="S29" i="1"/>
  <c r="R29" i="1"/>
  <c r="Q29" i="1"/>
  <c r="P29" i="1"/>
  <c r="S17" i="1"/>
  <c r="R17" i="1"/>
  <c r="Q17" i="1"/>
  <c r="P17" i="1"/>
  <c r="I27" i="1" l="1"/>
  <c r="S27" i="1" s="1"/>
  <c r="I26" i="1"/>
  <c r="S26" i="1" s="1"/>
  <c r="I28" i="1"/>
  <c r="S28" i="1" s="1"/>
  <c r="S16" i="1" l="1"/>
  <c r="R16" i="1"/>
  <c r="Q16" i="1"/>
  <c r="P16" i="1"/>
  <c r="S23" i="1" l="1"/>
  <c r="R23" i="1"/>
  <c r="Q23" i="1"/>
  <c r="P23" i="1"/>
  <c r="S21" i="1"/>
  <c r="R21" i="1"/>
  <c r="Q21" i="1"/>
  <c r="P21" i="1"/>
  <c r="I30" i="1" l="1"/>
  <c r="H30" i="1"/>
  <c r="G30" i="1"/>
  <c r="F30" i="1"/>
  <c r="E30" i="1"/>
  <c r="S24" i="1"/>
  <c r="R24" i="1"/>
  <c r="Q24" i="1"/>
  <c r="P24" i="1"/>
  <c r="R20" i="1"/>
  <c r="Q20" i="1"/>
  <c r="P20" i="1"/>
  <c r="N20" i="1"/>
  <c r="S20" i="1" s="1"/>
  <c r="R19" i="1" l="1"/>
  <c r="Q19" i="1"/>
  <c r="P19" i="1"/>
  <c r="N19" i="1"/>
  <c r="S19" i="1" s="1"/>
  <c r="R18" i="1"/>
  <c r="Q18" i="1"/>
  <c r="P18" i="1"/>
  <c r="N18" i="1"/>
  <c r="S18" i="1" l="1"/>
  <c r="N30" i="1"/>
  <c r="S30" i="1"/>
  <c r="R30" i="1"/>
  <c r="P30" i="1"/>
  <c r="Q30" i="1"/>
  <c r="M13" i="1"/>
  <c r="M32" i="1" s="1"/>
  <c r="L13" i="1"/>
  <c r="L32" i="1" s="1"/>
  <c r="K13" i="1"/>
  <c r="K32" i="1" s="1"/>
  <c r="I13" i="1"/>
  <c r="H13" i="1"/>
  <c r="G13" i="1"/>
  <c r="F13" i="1"/>
  <c r="E13" i="1"/>
  <c r="R12" i="1"/>
  <c r="Q12" i="1"/>
  <c r="P12" i="1"/>
  <c r="N12" i="1"/>
  <c r="S12" i="1" s="1"/>
  <c r="R11" i="1"/>
  <c r="Q11" i="1"/>
  <c r="P11" i="1"/>
  <c r="N11" i="1"/>
  <c r="S11" i="1" s="1"/>
  <c r="R10" i="1"/>
  <c r="Q10" i="1"/>
  <c r="P10" i="1"/>
  <c r="N10" i="1"/>
  <c r="S10" i="1" s="1"/>
  <c r="R9" i="1"/>
  <c r="Q9" i="1"/>
  <c r="P9" i="1"/>
  <c r="N9" i="1"/>
  <c r="S9" i="1" s="1"/>
  <c r="R13" i="1" l="1"/>
  <c r="P13" i="1"/>
  <c r="Q13" i="1"/>
  <c r="N13" i="1"/>
  <c r="N32" i="1" s="1"/>
  <c r="S13" i="1"/>
</calcChain>
</file>

<file path=xl/sharedStrings.xml><?xml version="1.0" encoding="utf-8"?>
<sst xmlns="http://schemas.openxmlformats.org/spreadsheetml/2006/main" count="49" uniqueCount="41">
  <si>
    <t>Vratky prostředků z rozvojových programů - úprava výše dotace poskytnuté v r. 2019</t>
  </si>
  <si>
    <t xml:space="preserve">Upravené ukazatele o vratku u RP MŠMT Podpora financování základních a středních škol při zavádění změny systému financování </t>
  </si>
  <si>
    <t>regionálního školství; č.j.: MSMT-13817/2019-1 ze dne 27.8.2019 - r. 2019,  ÚZ 33 077</t>
  </si>
  <si>
    <t>vratka</t>
  </si>
  <si>
    <t>ORG</t>
  </si>
  <si>
    <t>ODPA</t>
  </si>
  <si>
    <t>název a adresa školy</t>
  </si>
  <si>
    <t>RED IZO žádosti škol</t>
  </si>
  <si>
    <t>platy</t>
  </si>
  <si>
    <t>zákonné odvody 33,8%</t>
  </si>
  <si>
    <t>FKSP</t>
  </si>
  <si>
    <t>NIV celkem</t>
  </si>
  <si>
    <t>na činnost střední školy</t>
  </si>
  <si>
    <t>Střední škola služeb, obchodu a gastronomie; Velká 3, Pouchov, 
503 41 Hradec Králové</t>
  </si>
  <si>
    <t>Střední škola profesní přípravy, Hradec Králové; 17. listopadu 1212/2
500 03 Hradec Králové</t>
  </si>
  <si>
    <t>Gymnázium Jaroslava Žáka, Jaroměř, Lužická 423; 551 01 Jaroměř</t>
  </si>
  <si>
    <t>Vyšší odborná škola a Střední průmyslová škola, Rychnov nad Kněžnou, U Stadionu 1166; 516 01 Rychnov nad Kněžnou</t>
  </si>
  <si>
    <t>CELKEM na krajské střední školy</t>
  </si>
  <si>
    <t>schválené navýšení úvazku pedag. pracovníků</t>
  </si>
  <si>
    <t>Upravené ukazatele k 4.11.2019</t>
  </si>
  <si>
    <t>tab.č.3</t>
  </si>
  <si>
    <t>v Kč</t>
  </si>
  <si>
    <t>Rada KHK dne 4. 11. 2019</t>
  </si>
  <si>
    <t>na činnost základní školy</t>
  </si>
  <si>
    <t>Základní škola a mateřská škola, Cerekvice nad Bystřicí, příspěvková organizace; Cerekvice nad Bystřicí 1, 507 77 Cerekvice nad Bystřicí</t>
  </si>
  <si>
    <t>Základní škola a Mateřská škola, Dobrá Voda u Hořic, okres Jičín; Dobrá Voda u Hořic 86, 507 73 Dobrá Voda u Hořic</t>
  </si>
  <si>
    <t>Základní škola K. V. Raise, Lázně Bělohrad, okres Jičín; Komenského 95, 507 81 Lázně Bělohrad</t>
  </si>
  <si>
    <t>Základní škola Gutha-Jarkovského Kostelec nad Orlicí; Palackého nám. 45; 517 41 Kostelec nad Orlicí</t>
  </si>
  <si>
    <t>CELKEM na obecní základní školy</t>
  </si>
  <si>
    <t>Základní škola, Česká Skalice, okres Náchod; Zelená 153, 552 03 Česká Skalice</t>
  </si>
  <si>
    <t>Základní škola Františka Kupky, Dobruška, Františka Kupky 350, okres Rychnov nad Kněžnou; 518 01 Dobruška</t>
  </si>
  <si>
    <t>celkem za základní + střední školy</t>
  </si>
  <si>
    <t>Základní škola a Mateřská škola Josefa Gočára, Hradec Králové, Tylovo nábřeží 1140; 500 02 Hradec Králové</t>
  </si>
  <si>
    <t>Základní škola, Nový Bydžov, Karla IV. 209, okres Hradec Králové; 504 01 Nový Bydžov</t>
  </si>
  <si>
    <t>Základní škola a mateřská škola, Mladé Buky; Mladé Buky 160, 542 23 Mladé Buky</t>
  </si>
  <si>
    <t>Základní škola Úpice - Lány; Palackého 793,  okres Trutnov; 542 32 Úpice-Lány</t>
  </si>
  <si>
    <t>Základní škola, Trutnov, Komenského 399; 541 01 Trutnov</t>
  </si>
  <si>
    <t>Základní škola, Trutnov, R. Frimla 816; 541 01 Trutnov</t>
  </si>
  <si>
    <t>Přidělená dotace - subjekty dotčené změnou</t>
  </si>
  <si>
    <t>Základní škola a Mateřská škola, Černčice, okres Náchod; Černčice 22, 549 01 Nové Město nad Metují</t>
  </si>
  <si>
    <t>Základní škola a Mateřská škola Kocbeře, okres Trutnov; Kocbeře 126, 544 64 Kocbeře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</si>
</sst>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#,##0.0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9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Border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Fill="1"/>
    <xf numFmtId="0" fontId="1" fillId="0" borderId="0" xfId="0" applyFont="1" applyAlignment="1">
      <alignment horizontal="center" vertical="center"/>
    </xf>
    <xf numFmtId="164" fontId="0" fillId="0" borderId="0" xfId="0" applyNumberFormat="1" applyFont="1"/>
    <xf numFmtId="164" fontId="0" fillId="0" borderId="0" xfId="0" applyNumberFormat="1" applyFont="1" applyBorder="1"/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5" fillId="2" borderId="0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Border="1" applyAlignment="1">
      <alignment horizontal="right"/>
    </xf>
    <xf numFmtId="165" fontId="1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 wrapText="1"/>
    </xf>
    <xf numFmtId="166" fontId="0" fillId="0" borderId="8" xfId="0" applyNumberFormat="1" applyFill="1" applyBorder="1" applyAlignment="1">
      <alignment horizontal="center" vertical="center"/>
    </xf>
    <xf numFmtId="166" fontId="0" fillId="0" borderId="10" xfId="0" applyNumberFormat="1" applyFill="1" applyBorder="1" applyAlignment="1">
      <alignment horizontal="center" vertical="center"/>
    </xf>
    <xf numFmtId="166" fontId="0" fillId="0" borderId="1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12" xfId="0" applyFont="1" applyFill="1" applyBorder="1" applyAlignment="1">
      <alignment vertical="center" wrapText="1"/>
    </xf>
    <xf numFmtId="0" fontId="0" fillId="0" borderId="13" xfId="0" applyFill="1" applyBorder="1"/>
    <xf numFmtId="166" fontId="7" fillId="0" borderId="1" xfId="0" applyNumberFormat="1" applyFont="1" applyFill="1" applyBorder="1" applyAlignment="1">
      <alignment horizontal="center"/>
    </xf>
    <xf numFmtId="166" fontId="7" fillId="0" borderId="2" xfId="0" applyNumberFormat="1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166" fontId="7" fillId="0" borderId="4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/>
    </xf>
    <xf numFmtId="0" fontId="9" fillId="3" borderId="10" xfId="0" applyFont="1" applyFill="1" applyBorder="1" applyAlignment="1">
      <alignment vertical="center" wrapText="1"/>
    </xf>
    <xf numFmtId="166" fontId="0" fillId="0" borderId="8" xfId="0" applyNumberFormat="1" applyBorder="1" applyAlignment="1">
      <alignment horizontal="center" vertical="center"/>
    </xf>
    <xf numFmtId="166" fontId="0" fillId="0" borderId="9" xfId="0" applyNumberFormat="1" applyFill="1" applyBorder="1" applyAlignment="1">
      <alignment horizontal="center" vertical="center"/>
    </xf>
    <xf numFmtId="166" fontId="0" fillId="0" borderId="15" xfId="0" applyNumberFormat="1" applyFill="1" applyBorder="1" applyAlignment="1">
      <alignment horizontal="center" vertical="center"/>
    </xf>
    <xf numFmtId="166" fontId="0" fillId="0" borderId="16" xfId="0" applyNumberForma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166" fontId="0" fillId="0" borderId="14" xfId="0" applyNumberFormat="1" applyBorder="1" applyAlignment="1">
      <alignment horizontal="center" vertical="center"/>
    </xf>
    <xf numFmtId="166" fontId="7" fillId="0" borderId="17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66" fontId="7" fillId="4" borderId="4" xfId="0" applyNumberFormat="1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21" xfId="0" applyNumberFormat="1" applyFill="1" applyBorder="1" applyAlignment="1">
      <alignment horizontal="center" vertical="center"/>
    </xf>
    <xf numFmtId="166" fontId="7" fillId="0" borderId="23" xfId="0" applyNumberFormat="1" applyFont="1" applyFill="1" applyBorder="1" applyAlignment="1">
      <alignment horizontal="center" vertical="center"/>
    </xf>
    <xf numFmtId="166" fontId="0" fillId="0" borderId="23" xfId="0" applyNumberFormat="1" applyFill="1" applyBorder="1" applyAlignment="1">
      <alignment horizontal="center" vertical="center"/>
    </xf>
    <xf numFmtId="166" fontId="0" fillId="0" borderId="25" xfId="0" applyNumberFormat="1" applyFill="1" applyBorder="1" applyAlignment="1">
      <alignment horizontal="center" vertical="center"/>
    </xf>
    <xf numFmtId="166" fontId="0" fillId="0" borderId="27" xfId="0" applyNumberForma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/>
    </xf>
    <xf numFmtId="166" fontId="7" fillId="0" borderId="29" xfId="0" applyNumberFormat="1" applyFont="1" applyFill="1" applyBorder="1" applyAlignment="1">
      <alignment horizontal="center"/>
    </xf>
    <xf numFmtId="166" fontId="0" fillId="0" borderId="24" xfId="0" applyNumberFormat="1" applyFill="1" applyBorder="1" applyAlignment="1">
      <alignment horizontal="center" vertical="center"/>
    </xf>
    <xf numFmtId="166" fontId="7" fillId="0" borderId="32" xfId="0" applyNumberFormat="1" applyFont="1" applyFill="1" applyBorder="1" applyAlignment="1">
      <alignment horizontal="center"/>
    </xf>
    <xf numFmtId="0" fontId="9" fillId="0" borderId="23" xfId="0" applyFont="1" applyFill="1" applyBorder="1" applyAlignment="1">
      <alignment vertical="center" wrapText="1"/>
    </xf>
    <xf numFmtId="166" fontId="0" fillId="0" borderId="20" xfId="0" applyNumberFormat="1" applyFill="1" applyBorder="1" applyAlignment="1">
      <alignment horizontal="center" vertical="center"/>
    </xf>
    <xf numFmtId="0" fontId="9" fillId="0" borderId="27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vertical="center" wrapText="1"/>
    </xf>
    <xf numFmtId="0" fontId="8" fillId="2" borderId="26" xfId="0" applyFont="1" applyFill="1" applyBorder="1" applyAlignment="1">
      <alignment vertical="center" wrapText="1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166" fontId="0" fillId="0" borderId="0" xfId="0" applyNumberFormat="1"/>
    <xf numFmtId="0" fontId="13" fillId="0" borderId="9" xfId="0" applyFont="1" applyFill="1" applyBorder="1" applyAlignment="1">
      <alignment horizontal="left" vertical="center" wrapText="1"/>
    </xf>
    <xf numFmtId="0" fontId="11" fillId="3" borderId="37" xfId="0" applyFont="1" applyFill="1" applyBorder="1" applyAlignment="1">
      <alignment horizontal="center" vertical="center" wrapText="1"/>
    </xf>
    <xf numFmtId="166" fontId="0" fillId="0" borderId="38" xfId="0" applyNumberFormat="1" applyFill="1" applyBorder="1" applyAlignment="1">
      <alignment horizontal="center" vertical="center"/>
    </xf>
    <xf numFmtId="0" fontId="9" fillId="3" borderId="36" xfId="0" applyFont="1" applyFill="1" applyBorder="1" applyAlignment="1">
      <alignment vertical="center" wrapText="1"/>
    </xf>
    <xf numFmtId="0" fontId="11" fillId="3" borderId="39" xfId="0" applyFont="1" applyFill="1" applyBorder="1" applyAlignment="1">
      <alignment horizontal="center" vertical="center" wrapText="1"/>
    </xf>
    <xf numFmtId="166" fontId="0" fillId="0" borderId="40" xfId="0" applyNumberFormat="1" applyFill="1" applyBorder="1" applyAlignment="1">
      <alignment horizontal="center" vertical="center"/>
    </xf>
    <xf numFmtId="166" fontId="0" fillId="0" borderId="41" xfId="0" applyNumberFormat="1" applyFill="1" applyBorder="1" applyAlignment="1">
      <alignment horizontal="center" vertical="center"/>
    </xf>
    <xf numFmtId="166" fontId="0" fillId="0" borderId="36" xfId="0" applyNumberFormat="1" applyFill="1" applyBorder="1" applyAlignment="1">
      <alignment horizontal="center" vertical="center"/>
    </xf>
    <xf numFmtId="166" fontId="0" fillId="0" borderId="42" xfId="0" applyNumberFormat="1" applyFill="1" applyBorder="1" applyAlignment="1">
      <alignment horizontal="center" vertical="center"/>
    </xf>
    <xf numFmtId="2" fontId="11" fillId="3" borderId="19" xfId="0" applyNumberFormat="1" applyFont="1" applyFill="1" applyBorder="1" applyAlignment="1">
      <alignment horizontal="center" vertical="center" wrapText="1"/>
    </xf>
    <xf numFmtId="166" fontId="0" fillId="0" borderId="35" xfId="0" applyNumberFormat="1" applyBorder="1" applyAlignment="1">
      <alignment horizontal="center" vertical="center"/>
    </xf>
    <xf numFmtId="166" fontId="0" fillId="0" borderId="44" xfId="0" applyNumberFormat="1" applyFill="1" applyBorder="1" applyAlignment="1">
      <alignment horizontal="center" vertical="center"/>
    </xf>
    <xf numFmtId="166" fontId="7" fillId="0" borderId="45" xfId="0" applyNumberFormat="1" applyFont="1" applyFill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0" fillId="0" borderId="22" xfId="0" applyNumberFormat="1" applyBorder="1" applyAlignment="1">
      <alignment horizontal="center" vertical="center"/>
    </xf>
    <xf numFmtId="166" fontId="0" fillId="0" borderId="43" xfId="0" applyNumberFormat="1" applyFill="1" applyBorder="1" applyAlignment="1">
      <alignment horizontal="center" vertical="center"/>
    </xf>
    <xf numFmtId="166" fontId="0" fillId="0" borderId="46" xfId="0" applyNumberFormat="1" applyFill="1" applyBorder="1" applyAlignment="1">
      <alignment horizontal="center" vertical="center"/>
    </xf>
    <xf numFmtId="166" fontId="0" fillId="0" borderId="14" xfId="0" applyNumberFormat="1" applyFill="1" applyBorder="1" applyAlignment="1">
      <alignment horizontal="center" vertical="center"/>
    </xf>
    <xf numFmtId="166" fontId="0" fillId="0" borderId="45" xfId="0" applyNumberFormat="1" applyFill="1" applyBorder="1" applyAlignment="1">
      <alignment horizontal="center" vertical="center"/>
    </xf>
    <xf numFmtId="166" fontId="0" fillId="0" borderId="35" xfId="0" applyNumberFormat="1" applyFill="1" applyBorder="1" applyAlignment="1">
      <alignment horizontal="center" vertical="center"/>
    </xf>
    <xf numFmtId="166" fontId="0" fillId="2" borderId="10" xfId="0" applyNumberFormat="1" applyFill="1" applyBorder="1" applyAlignment="1">
      <alignment horizontal="center" vertical="center"/>
    </xf>
    <xf numFmtId="166" fontId="0" fillId="0" borderId="33" xfId="0" applyNumberFormat="1" applyFill="1" applyBorder="1" applyAlignment="1">
      <alignment horizontal="center" vertical="center"/>
    </xf>
    <xf numFmtId="166" fontId="0" fillId="0" borderId="47" xfId="0" applyNumberFormat="1" applyFill="1" applyBorder="1" applyAlignment="1">
      <alignment horizontal="center" vertical="center"/>
    </xf>
    <xf numFmtId="166" fontId="0" fillId="0" borderId="48" xfId="0" applyNumberFormat="1" applyFill="1" applyBorder="1" applyAlignment="1">
      <alignment horizontal="center" vertical="center"/>
    </xf>
    <xf numFmtId="166" fontId="0" fillId="0" borderId="34" xfId="0" applyNumberFormat="1" applyFill="1" applyBorder="1" applyAlignment="1">
      <alignment horizontal="center" vertical="center"/>
    </xf>
    <xf numFmtId="166" fontId="0" fillId="0" borderId="49" xfId="0" applyNumberFormat="1" applyBorder="1" applyAlignment="1">
      <alignment horizontal="center" vertical="center"/>
    </xf>
    <xf numFmtId="166" fontId="0" fillId="0" borderId="50" xfId="0" applyNumberFormat="1" applyBorder="1" applyAlignment="1">
      <alignment horizontal="center" vertical="center"/>
    </xf>
    <xf numFmtId="166" fontId="7" fillId="0" borderId="51" xfId="0" applyNumberFormat="1" applyFont="1" applyFill="1" applyBorder="1" applyAlignment="1">
      <alignment horizontal="center" vertical="center"/>
    </xf>
    <xf numFmtId="166" fontId="0" fillId="0" borderId="50" xfId="0" applyNumberFormat="1" applyFill="1" applyBorder="1" applyAlignment="1">
      <alignment horizontal="center" vertical="center"/>
    </xf>
    <xf numFmtId="166" fontId="0" fillId="0" borderId="36" xfId="0" applyNumberFormat="1" applyBorder="1" applyAlignment="1">
      <alignment horizontal="center" vertical="center"/>
    </xf>
    <xf numFmtId="166" fontId="0" fillId="2" borderId="36" xfId="0" applyNumberFormat="1" applyFill="1" applyBorder="1" applyAlignment="1">
      <alignment horizontal="center" vertical="center"/>
    </xf>
    <xf numFmtId="0" fontId="9" fillId="0" borderId="50" xfId="0" applyFont="1" applyFill="1" applyBorder="1" applyAlignment="1">
      <alignment vertical="center" wrapText="1"/>
    </xf>
    <xf numFmtId="164" fontId="11" fillId="0" borderId="5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6" fontId="0" fillId="0" borderId="40" xfId="0" applyNumberFormat="1" applyBorder="1" applyAlignment="1">
      <alignment horizontal="center" vertical="center"/>
    </xf>
    <xf numFmtId="0" fontId="9" fillId="0" borderId="9" xfId="0" applyFont="1" applyFill="1" applyBorder="1" applyAlignment="1">
      <alignment vertical="center" wrapText="1"/>
    </xf>
    <xf numFmtId="166" fontId="0" fillId="0" borderId="15" xfId="0" applyNumberFormat="1" applyBorder="1" applyAlignment="1">
      <alignment horizontal="center" vertical="center"/>
    </xf>
    <xf numFmtId="2" fontId="11" fillId="0" borderId="52" xfId="0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53" xfId="0" applyFont="1" applyFill="1" applyBorder="1" applyAlignment="1">
      <alignment horizontal="center"/>
    </xf>
    <xf numFmtId="166" fontId="7" fillId="0" borderId="54" xfId="0" applyNumberFormat="1" applyFont="1" applyFill="1" applyBorder="1" applyAlignment="1">
      <alignment horizontal="center"/>
    </xf>
    <xf numFmtId="166" fontId="7" fillId="0" borderId="3" xfId="0" applyNumberFormat="1" applyFont="1" applyFill="1" applyBorder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8" fillId="3" borderId="35" xfId="0" applyFont="1" applyFill="1" applyBorder="1" applyAlignment="1">
      <alignment vertical="center" wrapText="1"/>
    </xf>
    <xf numFmtId="0" fontId="8" fillId="0" borderId="33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2" fontId="11" fillId="0" borderId="19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zoomScale="90" zoomScaleNormal="90" workbookViewId="0">
      <pane xSplit="4" ySplit="8" topLeftCell="E9" activePane="bottomRight" state="frozen"/>
      <selection pane="topRight" activeCell="E1" sqref="E1"/>
      <selection pane="bottomLeft" activeCell="A11" sqref="A11"/>
      <selection pane="bottomRight" activeCell="K19" sqref="K19"/>
    </sheetView>
  </sheetViews>
  <sheetFormatPr defaultRowHeight="15" x14ac:dyDescent="0.25"/>
  <cols>
    <col min="1" max="1" width="5.7109375" style="2" customWidth="1"/>
    <col min="2" max="2" width="5.5703125" style="2" customWidth="1"/>
    <col min="3" max="3" width="40.140625" customWidth="1"/>
    <col min="4" max="6" width="10.85546875" customWidth="1"/>
    <col min="7" max="7" width="9.7109375" customWidth="1"/>
    <col min="8" max="8" width="8.85546875" customWidth="1"/>
    <col min="9" max="9" width="11.85546875" customWidth="1"/>
    <col min="10" max="10" width="2.140625" style="40" customWidth="1"/>
    <col min="11" max="11" width="12.140625" customWidth="1"/>
    <col min="12" max="12" width="10.28515625" customWidth="1"/>
    <col min="13" max="13" width="8.7109375" customWidth="1"/>
    <col min="14" max="14" width="11.140625" customWidth="1"/>
    <col min="15" max="15" width="2.85546875" customWidth="1"/>
    <col min="16" max="16" width="10" customWidth="1"/>
    <col min="17" max="17" width="9.5703125" customWidth="1"/>
    <col min="18" max="18" width="7.42578125" customWidth="1"/>
    <col min="19" max="19" width="11.140625" customWidth="1"/>
  </cols>
  <sheetData>
    <row r="1" spans="1:19" ht="15.75" x14ac:dyDescent="0.25">
      <c r="A1" s="1" t="s">
        <v>0</v>
      </c>
      <c r="B1"/>
      <c r="D1" s="2"/>
      <c r="E1" s="3"/>
      <c r="F1" s="3"/>
      <c r="G1" s="3"/>
      <c r="H1" s="3"/>
      <c r="I1" s="3"/>
      <c r="J1" s="4"/>
    </row>
    <row r="2" spans="1:19" ht="15.75" x14ac:dyDescent="0.25">
      <c r="A2" s="5"/>
      <c r="B2"/>
      <c r="D2" s="2"/>
      <c r="E2" s="3"/>
      <c r="F2" s="3"/>
      <c r="G2" s="3"/>
      <c r="H2" s="3"/>
      <c r="I2" s="3"/>
      <c r="J2" s="4"/>
      <c r="S2" s="41" t="s">
        <v>20</v>
      </c>
    </row>
    <row r="3" spans="1:19" ht="15.75" x14ac:dyDescent="0.25">
      <c r="A3" s="7" t="s">
        <v>1</v>
      </c>
      <c r="B3" s="8"/>
      <c r="D3" s="9"/>
      <c r="E3" s="10"/>
      <c r="F3" s="10"/>
      <c r="G3" s="10"/>
      <c r="H3" s="10"/>
      <c r="I3" s="10"/>
      <c r="J3" s="11"/>
      <c r="S3" s="41"/>
    </row>
    <row r="4" spans="1:19" ht="15.75" x14ac:dyDescent="0.25">
      <c r="A4" s="12" t="s">
        <v>2</v>
      </c>
      <c r="B4" s="8"/>
      <c r="D4" s="13"/>
      <c r="E4" s="10"/>
      <c r="F4" s="10"/>
      <c r="G4" s="10"/>
      <c r="H4" s="10"/>
      <c r="I4" s="10"/>
      <c r="J4" s="11"/>
      <c r="S4" s="41"/>
    </row>
    <row r="5" spans="1:19" x14ac:dyDescent="0.25">
      <c r="S5" s="41" t="s">
        <v>21</v>
      </c>
    </row>
    <row r="6" spans="1:19" ht="18.399999999999999" customHeight="1" thickBot="1" x14ac:dyDescent="0.3">
      <c r="A6" s="6" t="s">
        <v>22</v>
      </c>
      <c r="C6" s="14"/>
      <c r="D6" s="15"/>
      <c r="E6" s="6" t="s">
        <v>38</v>
      </c>
      <c r="J6" s="16"/>
      <c r="K6" t="s">
        <v>3</v>
      </c>
      <c r="P6" s="17" t="s">
        <v>19</v>
      </c>
    </row>
    <row r="7" spans="1:19" ht="69" customHeight="1" thickBot="1" x14ac:dyDescent="0.3">
      <c r="A7" s="18" t="s">
        <v>4</v>
      </c>
      <c r="B7" s="19" t="s">
        <v>5</v>
      </c>
      <c r="C7" s="20" t="s">
        <v>6</v>
      </c>
      <c r="D7" s="21" t="s">
        <v>7</v>
      </c>
      <c r="E7" s="22" t="s">
        <v>18</v>
      </c>
      <c r="F7" s="22" t="s">
        <v>8</v>
      </c>
      <c r="G7" s="20" t="s">
        <v>9</v>
      </c>
      <c r="H7" s="20" t="s">
        <v>10</v>
      </c>
      <c r="I7" s="20" t="s">
        <v>11</v>
      </c>
      <c r="J7" s="23"/>
      <c r="K7" s="52" t="s">
        <v>8</v>
      </c>
      <c r="L7" s="53" t="s">
        <v>9</v>
      </c>
      <c r="M7" s="53" t="s">
        <v>10</v>
      </c>
      <c r="N7" s="53" t="s">
        <v>11</v>
      </c>
      <c r="P7" s="22" t="s">
        <v>8</v>
      </c>
      <c r="Q7" s="20" t="s">
        <v>9</v>
      </c>
      <c r="R7" s="20" t="s">
        <v>10</v>
      </c>
      <c r="S7" s="21" t="s">
        <v>11</v>
      </c>
    </row>
    <row r="8" spans="1:19" ht="22.5" customHeight="1" thickBot="1" x14ac:dyDescent="0.3">
      <c r="A8" s="24"/>
      <c r="B8" s="24"/>
      <c r="C8" s="133" t="s">
        <v>12</v>
      </c>
      <c r="D8" s="26"/>
      <c r="E8" s="27"/>
      <c r="F8" s="27"/>
      <c r="G8" s="27"/>
      <c r="H8" s="27"/>
      <c r="I8" s="27"/>
      <c r="J8" s="23"/>
      <c r="K8" s="27"/>
      <c r="L8" s="27"/>
      <c r="M8" s="27"/>
      <c r="N8" s="27"/>
      <c r="P8" s="27"/>
      <c r="Q8" s="27"/>
      <c r="R8" s="27"/>
      <c r="S8" s="27"/>
    </row>
    <row r="9" spans="1:19" ht="38.25" x14ac:dyDescent="0.25">
      <c r="A9" s="75">
        <v>318</v>
      </c>
      <c r="B9" s="78">
        <v>3127</v>
      </c>
      <c r="C9" s="72" t="s">
        <v>13</v>
      </c>
      <c r="D9" s="68">
        <v>600011712</v>
      </c>
      <c r="E9" s="56">
        <v>0.9</v>
      </c>
      <c r="F9" s="69">
        <v>124274</v>
      </c>
      <c r="G9" s="59">
        <v>42005</v>
      </c>
      <c r="H9" s="59">
        <v>2485</v>
      </c>
      <c r="I9" s="61">
        <v>168764</v>
      </c>
      <c r="J9" s="28"/>
      <c r="K9" s="69">
        <v>124274</v>
      </c>
      <c r="L9" s="59">
        <v>42005</v>
      </c>
      <c r="M9" s="59">
        <v>2485</v>
      </c>
      <c r="N9" s="61">
        <f t="shared" ref="N9" si="0">K9+L9+M9</f>
        <v>168764</v>
      </c>
      <c r="P9" s="69">
        <f t="shared" ref="P9:S12" si="1">F9-K9</f>
        <v>0</v>
      </c>
      <c r="Q9" s="59">
        <f t="shared" si="1"/>
        <v>0</v>
      </c>
      <c r="R9" s="59">
        <f t="shared" si="1"/>
        <v>0</v>
      </c>
      <c r="S9" s="61">
        <f t="shared" si="1"/>
        <v>0</v>
      </c>
    </row>
    <row r="10" spans="1:19" ht="38.25" x14ac:dyDescent="0.25">
      <c r="A10" s="76">
        <v>319</v>
      </c>
      <c r="B10" s="79">
        <v>3124</v>
      </c>
      <c r="C10" s="73" t="s">
        <v>14</v>
      </c>
      <c r="D10" s="29">
        <v>600024024</v>
      </c>
      <c r="E10" s="57">
        <v>2.14</v>
      </c>
      <c r="F10" s="30">
        <v>295495</v>
      </c>
      <c r="G10" s="31">
        <v>99878</v>
      </c>
      <c r="H10" s="31">
        <v>5909</v>
      </c>
      <c r="I10" s="32">
        <v>401282</v>
      </c>
      <c r="J10" s="28"/>
      <c r="K10" s="30">
        <v>295495</v>
      </c>
      <c r="L10" s="31">
        <v>99878</v>
      </c>
      <c r="M10" s="31">
        <v>5909</v>
      </c>
      <c r="N10" s="32">
        <f>K10+L10+M10</f>
        <v>401282</v>
      </c>
      <c r="P10" s="30">
        <f t="shared" si="1"/>
        <v>0</v>
      </c>
      <c r="Q10" s="31">
        <f t="shared" si="1"/>
        <v>0</v>
      </c>
      <c r="R10" s="31">
        <f t="shared" si="1"/>
        <v>0</v>
      </c>
      <c r="S10" s="32">
        <f t="shared" si="1"/>
        <v>0</v>
      </c>
    </row>
    <row r="11" spans="1:19" ht="25.5" x14ac:dyDescent="0.25">
      <c r="A11" s="76">
        <v>339</v>
      </c>
      <c r="B11" s="79">
        <v>3121</v>
      </c>
      <c r="C11" s="73" t="s">
        <v>15</v>
      </c>
      <c r="D11" s="29">
        <v>600012123</v>
      </c>
      <c r="E11" s="57">
        <v>1.1399999999999999</v>
      </c>
      <c r="F11" s="30">
        <v>157414</v>
      </c>
      <c r="G11" s="31">
        <v>53206</v>
      </c>
      <c r="H11" s="31">
        <v>3148</v>
      </c>
      <c r="I11" s="32">
        <v>213768</v>
      </c>
      <c r="J11" s="28"/>
      <c r="K11" s="30">
        <v>157414</v>
      </c>
      <c r="L11" s="31">
        <v>53206</v>
      </c>
      <c r="M11" s="31">
        <v>3148</v>
      </c>
      <c r="N11" s="32">
        <f t="shared" ref="N11:N12" si="2">K11+L11+M11</f>
        <v>213768</v>
      </c>
      <c r="P11" s="30">
        <f t="shared" si="1"/>
        <v>0</v>
      </c>
      <c r="Q11" s="31">
        <f t="shared" si="1"/>
        <v>0</v>
      </c>
      <c r="R11" s="31">
        <f t="shared" si="1"/>
        <v>0</v>
      </c>
      <c r="S11" s="32">
        <f t="shared" si="1"/>
        <v>0</v>
      </c>
    </row>
    <row r="12" spans="1:19" ht="39" thickBot="1" x14ac:dyDescent="0.3">
      <c r="A12" s="77">
        <v>454</v>
      </c>
      <c r="B12" s="80">
        <v>3127</v>
      </c>
      <c r="C12" s="74" t="s">
        <v>16</v>
      </c>
      <c r="D12" s="70">
        <v>691000107</v>
      </c>
      <c r="E12" s="71">
        <v>0.66</v>
      </c>
      <c r="F12" s="62">
        <v>91134</v>
      </c>
      <c r="G12" s="66">
        <v>30804</v>
      </c>
      <c r="H12" s="66">
        <v>1822</v>
      </c>
      <c r="I12" s="63">
        <v>123760</v>
      </c>
      <c r="J12" s="28"/>
      <c r="K12" s="62">
        <v>91134</v>
      </c>
      <c r="L12" s="66">
        <v>30804</v>
      </c>
      <c r="M12" s="66">
        <v>1822</v>
      </c>
      <c r="N12" s="63">
        <f t="shared" si="2"/>
        <v>123760</v>
      </c>
      <c r="P12" s="62">
        <f t="shared" si="1"/>
        <v>0</v>
      </c>
      <c r="Q12" s="66">
        <f t="shared" si="1"/>
        <v>0</v>
      </c>
      <c r="R12" s="66">
        <f t="shared" si="1"/>
        <v>0</v>
      </c>
      <c r="S12" s="63">
        <f t="shared" si="1"/>
        <v>0</v>
      </c>
    </row>
    <row r="13" spans="1:19" ht="22.7" customHeight="1" thickBot="1" x14ac:dyDescent="0.3">
      <c r="A13" s="33"/>
      <c r="B13" s="81"/>
      <c r="C13" s="34" t="s">
        <v>17</v>
      </c>
      <c r="D13" s="35"/>
      <c r="E13" s="64">
        <f>SUM(E9:E12)</f>
        <v>4.84</v>
      </c>
      <c r="F13" s="67">
        <f>SUM(F9:F12)</f>
        <v>668317</v>
      </c>
      <c r="G13" s="65">
        <f>SUM(G9:G12)</f>
        <v>225893</v>
      </c>
      <c r="H13" s="65">
        <f>SUM(H9:H12)</f>
        <v>13364</v>
      </c>
      <c r="I13" s="65">
        <f>SUM(I9:I12)</f>
        <v>907574</v>
      </c>
      <c r="J13" s="38"/>
      <c r="K13" s="36">
        <f>SUM(K9:K12)</f>
        <v>668317</v>
      </c>
      <c r="L13" s="37">
        <f>SUM(L9:L12)</f>
        <v>225893</v>
      </c>
      <c r="M13" s="37">
        <f>SUM(M9:M12)</f>
        <v>13364</v>
      </c>
      <c r="N13" s="54">
        <f>SUM(N9:N12)</f>
        <v>907574</v>
      </c>
      <c r="P13" s="36">
        <f>SUM(P9:P12)</f>
        <v>0</v>
      </c>
      <c r="Q13" s="37">
        <f>SUM(Q9:Q12)</f>
        <v>0</v>
      </c>
      <c r="R13" s="37">
        <f>SUM(R9:R12)</f>
        <v>0</v>
      </c>
      <c r="S13" s="39">
        <f>SUM(S9:S12)</f>
        <v>0</v>
      </c>
    </row>
    <row r="15" spans="1:19" ht="15.75" thickBot="1" x14ac:dyDescent="0.3">
      <c r="C15" s="25" t="s">
        <v>23</v>
      </c>
    </row>
    <row r="16" spans="1:19" ht="38.25" x14ac:dyDescent="0.25">
      <c r="A16" s="76">
        <v>7100</v>
      </c>
      <c r="B16" s="129">
        <v>3113</v>
      </c>
      <c r="C16" s="48" t="s">
        <v>32</v>
      </c>
      <c r="D16" s="49">
        <v>651000904</v>
      </c>
      <c r="E16" s="85">
        <v>0.91</v>
      </c>
      <c r="F16" s="86">
        <v>125655</v>
      </c>
      <c r="G16" s="86">
        <v>42472</v>
      </c>
      <c r="H16" s="86">
        <v>2513</v>
      </c>
      <c r="I16" s="100">
        <v>170640</v>
      </c>
      <c r="K16" s="58">
        <v>125655</v>
      </c>
      <c r="L16" s="99">
        <v>42472</v>
      </c>
      <c r="M16" s="98">
        <v>2513</v>
      </c>
      <c r="N16" s="60">
        <v>170640</v>
      </c>
      <c r="P16" s="69">
        <f t="shared" ref="P16" si="3">F16-K16</f>
        <v>0</v>
      </c>
      <c r="Q16" s="59">
        <f t="shared" ref="Q16" si="4">G16-L16</f>
        <v>0</v>
      </c>
      <c r="R16" s="59">
        <f t="shared" ref="R16" si="5">H16-M16</f>
        <v>0</v>
      </c>
      <c r="S16" s="61">
        <f t="shared" ref="S16" si="6">I16-N16</f>
        <v>0</v>
      </c>
    </row>
    <row r="17" spans="1:19" ht="25.5" x14ac:dyDescent="0.25">
      <c r="A17" s="76">
        <v>7084</v>
      </c>
      <c r="B17" s="129">
        <v>3113</v>
      </c>
      <c r="C17" s="48" t="s">
        <v>33</v>
      </c>
      <c r="D17" s="49">
        <v>600088596</v>
      </c>
      <c r="E17" s="93">
        <v>2</v>
      </c>
      <c r="F17" s="31">
        <v>276163</v>
      </c>
      <c r="G17" s="31">
        <v>93344</v>
      </c>
      <c r="H17" s="31">
        <v>5523</v>
      </c>
      <c r="I17" s="32">
        <v>375030</v>
      </c>
      <c r="K17" s="43">
        <v>276163</v>
      </c>
      <c r="L17" s="97">
        <v>93344</v>
      </c>
      <c r="M17" s="97">
        <v>5523</v>
      </c>
      <c r="N17" s="47">
        <v>375030</v>
      </c>
      <c r="P17" s="104">
        <f t="shared" ref="P17" si="7">F17-K17</f>
        <v>0</v>
      </c>
      <c r="Q17" s="101">
        <f t="shared" ref="Q17" si="8">G17-L17</f>
        <v>0</v>
      </c>
      <c r="R17" s="101">
        <f t="shared" ref="R17" si="9">H17-M17</f>
        <v>0</v>
      </c>
      <c r="S17" s="103">
        <f t="shared" ref="S17" si="10">I17-N17</f>
        <v>0</v>
      </c>
    </row>
    <row r="18" spans="1:19" ht="38.25" x14ac:dyDescent="0.25">
      <c r="A18" s="76">
        <v>7208</v>
      </c>
      <c r="B18" s="129">
        <v>3113</v>
      </c>
      <c r="C18" s="130" t="s">
        <v>24</v>
      </c>
      <c r="D18" s="87">
        <v>650046633</v>
      </c>
      <c r="E18" s="88">
        <v>0.5</v>
      </c>
      <c r="F18" s="89">
        <v>69041</v>
      </c>
      <c r="G18" s="90">
        <v>23336</v>
      </c>
      <c r="H18" s="91">
        <v>1380</v>
      </c>
      <c r="I18" s="92">
        <v>93757</v>
      </c>
      <c r="K18" s="94">
        <v>69041</v>
      </c>
      <c r="L18" s="91">
        <v>23336</v>
      </c>
      <c r="M18" s="95">
        <v>1380</v>
      </c>
      <c r="N18" s="96">
        <f>SUM(K18:M18)</f>
        <v>93757</v>
      </c>
      <c r="P18" s="102">
        <f t="shared" ref="P18" si="11">F18-K18</f>
        <v>0</v>
      </c>
      <c r="Q18" s="31">
        <f t="shared" ref="Q18:Q19" si="12">G18-L18</f>
        <v>0</v>
      </c>
      <c r="R18" s="46">
        <f t="shared" ref="R18:R19" si="13">H18-M18</f>
        <v>0</v>
      </c>
      <c r="S18" s="32">
        <f t="shared" ref="S18:S19" si="14">I18-N18</f>
        <v>0</v>
      </c>
    </row>
    <row r="19" spans="1:19" ht="38.25" x14ac:dyDescent="0.25">
      <c r="A19" s="76">
        <v>7210</v>
      </c>
      <c r="B19" s="129">
        <v>3113</v>
      </c>
      <c r="C19" s="48" t="s">
        <v>25</v>
      </c>
      <c r="D19" s="42">
        <v>650046633</v>
      </c>
      <c r="E19" s="55">
        <v>0.12</v>
      </c>
      <c r="F19" s="45">
        <v>16571</v>
      </c>
      <c r="G19" s="31">
        <v>5601</v>
      </c>
      <c r="H19" s="31">
        <v>331</v>
      </c>
      <c r="I19" s="32">
        <v>22503</v>
      </c>
      <c r="K19" s="43">
        <v>16571</v>
      </c>
      <c r="L19" s="31">
        <v>5601</v>
      </c>
      <c r="M19" s="44">
        <v>331</v>
      </c>
      <c r="N19" s="47">
        <f>SUM(K19:M19)</f>
        <v>22503</v>
      </c>
      <c r="P19" s="30">
        <f t="shared" ref="P19" si="15">F19-K19</f>
        <v>0</v>
      </c>
      <c r="Q19" s="46">
        <f t="shared" si="12"/>
        <v>0</v>
      </c>
      <c r="R19" s="31">
        <f t="shared" si="13"/>
        <v>0</v>
      </c>
      <c r="S19" s="32">
        <f t="shared" si="14"/>
        <v>0</v>
      </c>
    </row>
    <row r="20" spans="1:19" ht="25.5" x14ac:dyDescent="0.25">
      <c r="A20" s="76">
        <v>7253</v>
      </c>
      <c r="B20" s="129">
        <v>3113</v>
      </c>
      <c r="C20" s="48" t="s">
        <v>26</v>
      </c>
      <c r="D20" s="49">
        <v>650060466</v>
      </c>
      <c r="E20" s="55">
        <v>0.5</v>
      </c>
      <c r="F20" s="45">
        <v>69041</v>
      </c>
      <c r="G20" s="31">
        <v>23336</v>
      </c>
      <c r="H20" s="31">
        <v>1380</v>
      </c>
      <c r="I20" s="32">
        <v>93757</v>
      </c>
      <c r="K20" s="43">
        <v>69041</v>
      </c>
      <c r="L20" s="31">
        <v>23336</v>
      </c>
      <c r="M20" s="31">
        <v>1380</v>
      </c>
      <c r="N20" s="51">
        <f>SUM(K20:M20)</f>
        <v>93757</v>
      </c>
      <c r="P20" s="30">
        <f t="shared" ref="P20" si="16">F20-K20</f>
        <v>0</v>
      </c>
      <c r="Q20" s="45">
        <f t="shared" ref="Q20" si="17">G20-L20</f>
        <v>0</v>
      </c>
      <c r="R20" s="46">
        <f t="shared" ref="R20" si="18">H20-M20</f>
        <v>0</v>
      </c>
      <c r="S20" s="32">
        <f t="shared" ref="S20" si="19">I20-N20</f>
        <v>0</v>
      </c>
    </row>
    <row r="21" spans="1:19" ht="25.5" x14ac:dyDescent="0.25">
      <c r="A21" s="76">
        <v>7447</v>
      </c>
      <c r="B21" s="129">
        <v>3113</v>
      </c>
      <c r="C21" s="48" t="s">
        <v>29</v>
      </c>
      <c r="D21" s="49">
        <v>600093875</v>
      </c>
      <c r="E21" s="55">
        <v>1.98</v>
      </c>
      <c r="F21" s="45">
        <v>273402</v>
      </c>
      <c r="G21" s="31">
        <v>92410</v>
      </c>
      <c r="H21" s="31">
        <v>5468</v>
      </c>
      <c r="I21" s="32">
        <v>371280</v>
      </c>
      <c r="K21" s="50">
        <v>273402</v>
      </c>
      <c r="L21" s="31">
        <v>92410</v>
      </c>
      <c r="M21" s="31">
        <v>5468</v>
      </c>
      <c r="N21" s="51">
        <v>371280</v>
      </c>
      <c r="P21" s="30">
        <f t="shared" ref="P21" si="20">F21-K21</f>
        <v>0</v>
      </c>
      <c r="Q21" s="45">
        <f t="shared" ref="Q21" si="21">G21-L21</f>
        <v>0</v>
      </c>
      <c r="R21" s="46">
        <f t="shared" ref="R21" si="22">H21-M21</f>
        <v>0</v>
      </c>
      <c r="S21" s="32">
        <f t="shared" ref="S21" si="23">I21-N21</f>
        <v>0</v>
      </c>
    </row>
    <row r="22" spans="1:19" ht="38.25" x14ac:dyDescent="0.25">
      <c r="A22" s="76">
        <v>7510</v>
      </c>
      <c r="B22" s="129">
        <v>3117</v>
      </c>
      <c r="C22" s="48" t="s">
        <v>39</v>
      </c>
      <c r="D22" s="49">
        <v>650060652</v>
      </c>
      <c r="E22" s="55">
        <v>0.69</v>
      </c>
      <c r="F22" s="97">
        <v>95277</v>
      </c>
      <c r="G22" s="97">
        <f t="shared" ref="G22" si="24">CEILING(F22*0.338,1)</f>
        <v>32204</v>
      </c>
      <c r="H22" s="105">
        <v>1905</v>
      </c>
      <c r="I22" s="109">
        <f t="shared" ref="I22" si="25">F22+G22+H22</f>
        <v>129386</v>
      </c>
      <c r="K22" s="43">
        <v>6904</v>
      </c>
      <c r="L22" s="31">
        <v>2334</v>
      </c>
      <c r="M22" s="44">
        <v>138</v>
      </c>
      <c r="N22" s="47">
        <f>SUM(K22:M22)</f>
        <v>9376</v>
      </c>
      <c r="P22" s="30">
        <f t="shared" ref="P22" si="26">F22-K22</f>
        <v>88373</v>
      </c>
      <c r="Q22" s="45">
        <f t="shared" ref="Q22" si="27">G22-L22</f>
        <v>29870</v>
      </c>
      <c r="R22" s="46">
        <f t="shared" ref="R22" si="28">H22-M22</f>
        <v>1767</v>
      </c>
      <c r="S22" s="32">
        <f t="shared" ref="S22" si="29">I22-N22</f>
        <v>120010</v>
      </c>
    </row>
    <row r="23" spans="1:19" ht="38.25" x14ac:dyDescent="0.25">
      <c r="A23" s="76">
        <v>7617</v>
      </c>
      <c r="B23" s="129">
        <v>3113</v>
      </c>
      <c r="C23" s="48" t="s">
        <v>30</v>
      </c>
      <c r="D23" s="132">
        <v>600097561</v>
      </c>
      <c r="E23" s="55">
        <v>0.43</v>
      </c>
      <c r="F23" s="45">
        <v>59376</v>
      </c>
      <c r="G23" s="31">
        <v>20070</v>
      </c>
      <c r="H23" s="31">
        <v>1187</v>
      </c>
      <c r="I23" s="32">
        <v>80633</v>
      </c>
      <c r="K23" s="50">
        <v>59376</v>
      </c>
      <c r="L23" s="31">
        <v>20070</v>
      </c>
      <c r="M23" s="31">
        <v>1187</v>
      </c>
      <c r="N23" s="51">
        <v>80633</v>
      </c>
      <c r="P23" s="30">
        <f t="shared" ref="P23" si="30">F23-K23</f>
        <v>0</v>
      </c>
      <c r="Q23" s="45">
        <f t="shared" ref="Q23" si="31">G23-L23</f>
        <v>0</v>
      </c>
      <c r="R23" s="46">
        <f t="shared" ref="R23" si="32">H23-M23</f>
        <v>0</v>
      </c>
      <c r="S23" s="32">
        <f t="shared" ref="S23" si="33">I23-N23</f>
        <v>0</v>
      </c>
    </row>
    <row r="24" spans="1:19" ht="38.25" x14ac:dyDescent="0.25">
      <c r="A24" s="76">
        <v>7627</v>
      </c>
      <c r="B24" s="129">
        <v>3113</v>
      </c>
      <c r="C24" s="131" t="s">
        <v>27</v>
      </c>
      <c r="D24" s="116">
        <v>600097595</v>
      </c>
      <c r="E24" s="117">
        <v>2</v>
      </c>
      <c r="F24" s="107">
        <v>276163</v>
      </c>
      <c r="G24" s="113">
        <v>93344</v>
      </c>
      <c r="H24" s="113">
        <v>5523</v>
      </c>
      <c r="I24" s="109">
        <v>375030</v>
      </c>
      <c r="K24" s="110">
        <v>33140</v>
      </c>
      <c r="L24" s="111">
        <v>11201</v>
      </c>
      <c r="M24" s="111">
        <v>663</v>
      </c>
      <c r="N24" s="112">
        <v>45004</v>
      </c>
      <c r="P24" s="106">
        <f t="shared" ref="P24:P29" si="34">F24-K24</f>
        <v>243023</v>
      </c>
      <c r="Q24" s="107">
        <f t="shared" ref="Q24:Q29" si="35">G24-L24</f>
        <v>82143</v>
      </c>
      <c r="R24" s="108">
        <f t="shared" ref="R24:R29" si="36">H24-M24</f>
        <v>4860</v>
      </c>
      <c r="S24" s="109">
        <f t="shared" ref="S24:S29" si="37">I24-N24</f>
        <v>330026</v>
      </c>
    </row>
    <row r="25" spans="1:19" ht="25.5" x14ac:dyDescent="0.25">
      <c r="A25" s="127">
        <v>7808</v>
      </c>
      <c r="B25" s="84">
        <v>3117</v>
      </c>
      <c r="C25" s="48" t="s">
        <v>40</v>
      </c>
      <c r="D25" s="128">
        <v>650046706</v>
      </c>
      <c r="E25" s="122">
        <v>0.42</v>
      </c>
      <c r="F25" s="97">
        <v>57995</v>
      </c>
      <c r="G25" s="97">
        <f t="shared" ref="G25" si="38">CEILING(F25*0.338,1)</f>
        <v>19603</v>
      </c>
      <c r="H25" s="105">
        <v>1159</v>
      </c>
      <c r="I25" s="109">
        <f t="shared" ref="I25" si="39">F25+G25+H25</f>
        <v>78757</v>
      </c>
      <c r="K25" s="43">
        <v>57995</v>
      </c>
      <c r="L25" s="97">
        <f t="shared" ref="L25" si="40">CEILING(K25*0.338,1)</f>
        <v>19603</v>
      </c>
      <c r="M25" s="105">
        <v>1159</v>
      </c>
      <c r="N25" s="109">
        <f t="shared" ref="N25" si="41">K25+L25+M25</f>
        <v>78757</v>
      </c>
      <c r="P25" s="106">
        <f t="shared" si="34"/>
        <v>0</v>
      </c>
      <c r="Q25" s="107">
        <f t="shared" si="35"/>
        <v>0</v>
      </c>
      <c r="R25" s="108">
        <f t="shared" si="36"/>
        <v>0</v>
      </c>
      <c r="S25" s="109">
        <f t="shared" si="37"/>
        <v>0</v>
      </c>
    </row>
    <row r="26" spans="1:19" ht="25.5" x14ac:dyDescent="0.25">
      <c r="A26" s="76">
        <v>7832</v>
      </c>
      <c r="B26" s="129">
        <v>3113</v>
      </c>
      <c r="C26" s="48" t="s">
        <v>37</v>
      </c>
      <c r="D26" s="49">
        <v>600101932</v>
      </c>
      <c r="E26" s="117">
        <v>1.5</v>
      </c>
      <c r="F26" s="121">
        <v>207122</v>
      </c>
      <c r="G26" s="97">
        <f t="shared" ref="G26" si="42">CEILING(F26*0.338,1)</f>
        <v>70008</v>
      </c>
      <c r="H26" s="105">
        <v>4142</v>
      </c>
      <c r="I26" s="109">
        <f t="shared" ref="I26" si="43">F26+G26+H26</f>
        <v>281272</v>
      </c>
      <c r="K26" s="43">
        <v>207122</v>
      </c>
      <c r="L26" s="31">
        <v>70008</v>
      </c>
      <c r="M26" s="44">
        <v>4142</v>
      </c>
      <c r="N26" s="47">
        <f>SUM(K26:M26)</f>
        <v>281272</v>
      </c>
      <c r="P26" s="106">
        <f t="shared" si="34"/>
        <v>0</v>
      </c>
      <c r="Q26" s="107">
        <f t="shared" si="35"/>
        <v>0</v>
      </c>
      <c r="R26" s="108">
        <f t="shared" si="36"/>
        <v>0</v>
      </c>
      <c r="S26" s="109">
        <f t="shared" si="37"/>
        <v>0</v>
      </c>
    </row>
    <row r="27" spans="1:19" ht="25.5" x14ac:dyDescent="0.25">
      <c r="A27" s="76">
        <v>7834</v>
      </c>
      <c r="B27" s="129">
        <v>3113</v>
      </c>
      <c r="C27" s="48" t="s">
        <v>36</v>
      </c>
      <c r="D27" s="49">
        <v>600101916</v>
      </c>
      <c r="E27" s="134">
        <v>1.07</v>
      </c>
      <c r="F27" s="121">
        <v>147748</v>
      </c>
      <c r="G27" s="97">
        <f t="shared" ref="G27" si="44">CEILING(F27*0.338,1)</f>
        <v>49939</v>
      </c>
      <c r="H27" s="105">
        <v>2954</v>
      </c>
      <c r="I27" s="32">
        <f t="shared" ref="I27" si="45">F27+G27+H27</f>
        <v>200641</v>
      </c>
      <c r="K27" s="43">
        <v>147748</v>
      </c>
      <c r="L27" s="31">
        <v>49939</v>
      </c>
      <c r="M27" s="44">
        <v>2954</v>
      </c>
      <c r="N27" s="47">
        <v>200641</v>
      </c>
      <c r="P27" s="30">
        <f t="shared" ref="P27" si="46">F27-K27</f>
        <v>0</v>
      </c>
      <c r="Q27" s="45">
        <f t="shared" ref="Q27" si="47">G27-L27</f>
        <v>0</v>
      </c>
      <c r="R27" s="46">
        <f t="shared" ref="R27" si="48">H27-M27</f>
        <v>0</v>
      </c>
      <c r="S27" s="32">
        <f t="shared" ref="S27" si="49">I27-N27</f>
        <v>0</v>
      </c>
    </row>
    <row r="28" spans="1:19" ht="25.5" x14ac:dyDescent="0.25">
      <c r="A28" s="76">
        <v>7843</v>
      </c>
      <c r="B28" s="129">
        <v>3113</v>
      </c>
      <c r="C28" s="48" t="s">
        <v>35</v>
      </c>
      <c r="D28" s="120">
        <v>600102386</v>
      </c>
      <c r="E28" s="123">
        <v>1.8540000000000001</v>
      </c>
      <c r="F28" s="119">
        <v>256003</v>
      </c>
      <c r="G28" s="114">
        <f t="shared" ref="G28" si="50">CEILING(F28*0.338,1)</f>
        <v>86530</v>
      </c>
      <c r="H28" s="115">
        <v>5120</v>
      </c>
      <c r="I28" s="109">
        <f t="shared" ref="I28" si="51">F28+G28+H28</f>
        <v>347653</v>
      </c>
      <c r="K28" s="43">
        <v>256003</v>
      </c>
      <c r="L28" s="97">
        <v>86530</v>
      </c>
      <c r="M28" s="97">
        <v>5120</v>
      </c>
      <c r="N28" s="47">
        <v>347653</v>
      </c>
      <c r="P28" s="106">
        <f t="shared" si="34"/>
        <v>0</v>
      </c>
      <c r="Q28" s="113">
        <f t="shared" si="35"/>
        <v>0</v>
      </c>
      <c r="R28" s="113">
        <f t="shared" si="36"/>
        <v>0</v>
      </c>
      <c r="S28" s="109">
        <f t="shared" si="37"/>
        <v>0</v>
      </c>
    </row>
    <row r="29" spans="1:19" ht="26.25" thickBot="1" x14ac:dyDescent="0.3">
      <c r="A29" s="118">
        <v>7862</v>
      </c>
      <c r="B29" s="129">
        <v>3113</v>
      </c>
      <c r="C29" s="48" t="s">
        <v>34</v>
      </c>
      <c r="D29" s="120">
        <v>600102009</v>
      </c>
      <c r="E29" s="122">
        <v>0.91</v>
      </c>
      <c r="F29" s="107">
        <v>125655</v>
      </c>
      <c r="G29" s="113">
        <v>42472</v>
      </c>
      <c r="H29" s="113">
        <v>2513</v>
      </c>
      <c r="I29" s="109">
        <v>170640</v>
      </c>
      <c r="K29" s="43">
        <v>125655</v>
      </c>
      <c r="L29" s="97">
        <v>42472</v>
      </c>
      <c r="M29" s="97">
        <v>2513</v>
      </c>
      <c r="N29" s="47">
        <v>170640</v>
      </c>
      <c r="P29" s="30">
        <f t="shared" si="34"/>
        <v>0</v>
      </c>
      <c r="Q29" s="31">
        <f t="shared" si="35"/>
        <v>0</v>
      </c>
      <c r="R29" s="31">
        <f t="shared" si="36"/>
        <v>0</v>
      </c>
      <c r="S29" s="32">
        <f t="shared" si="37"/>
        <v>0</v>
      </c>
    </row>
    <row r="30" spans="1:19" ht="24" customHeight="1" thickBot="1" x14ac:dyDescent="0.3">
      <c r="C30" s="34" t="s">
        <v>28</v>
      </c>
      <c r="D30" s="35"/>
      <c r="E30" s="124">
        <f>SUM(E18:E24)</f>
        <v>6.22</v>
      </c>
      <c r="F30" s="125">
        <f>SUM(F18:F24)</f>
        <v>858871</v>
      </c>
      <c r="G30" s="37">
        <f>SUM(G18:G24)</f>
        <v>290301</v>
      </c>
      <c r="H30" s="37">
        <f>SUM(H18:H24)</f>
        <v>17174</v>
      </c>
      <c r="I30" s="39">
        <f>SUM(I18:I24)</f>
        <v>1166346</v>
      </c>
      <c r="K30" s="36">
        <f>SUM(K16:K29)</f>
        <v>1723816</v>
      </c>
      <c r="L30" s="37">
        <f t="shared" ref="L30:N30" si="52">SUM(L16:L29)</f>
        <v>582656</v>
      </c>
      <c r="M30" s="126">
        <f t="shared" si="52"/>
        <v>34471</v>
      </c>
      <c r="N30" s="54">
        <f t="shared" si="52"/>
        <v>2340943</v>
      </c>
      <c r="P30" s="36">
        <f>SUM(P18:P24)</f>
        <v>331396</v>
      </c>
      <c r="Q30" s="37">
        <f>SUM(Q18:Q24)</f>
        <v>112013</v>
      </c>
      <c r="R30" s="37">
        <f>SUM(R18:R24)</f>
        <v>6627</v>
      </c>
      <c r="S30" s="39">
        <f>SUM(S18:S24)</f>
        <v>450036</v>
      </c>
    </row>
    <row r="32" spans="1:19" x14ac:dyDescent="0.25">
      <c r="C32" s="82" t="s">
        <v>31</v>
      </c>
      <c r="K32" s="83">
        <f>K13+K30</f>
        <v>2392133</v>
      </c>
      <c r="L32" s="83">
        <f>L13+L30</f>
        <v>808549</v>
      </c>
      <c r="M32" s="83">
        <f>M13+M30</f>
        <v>47835</v>
      </c>
      <c r="N32" s="83">
        <f>N13+N30</f>
        <v>3248517</v>
      </c>
    </row>
  </sheetData>
  <pageMargins left="0.35433070866141736" right="0.19685039370078741" top="0.47244094488188981" bottom="0.47244094488188981" header="0.23622047244094491" footer="0.15748031496062992"/>
  <pageSetup paperSize="9" scale="71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tab.3 ÚZ 33077 vratky</vt:lpstr>
      <vt:lpstr>'tab.3 ÚZ 33077 vratky'!Názvy_tisku</vt:lpstr>
      <vt:lpstr>'tab.3 ÚZ 33077 vratky'!Oblast_tisku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2019-11-08T12:18:19Z</dcterms:modified>
</cp:coreProperties>
</file>