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9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7\17 RK\"/>
    </mc:Choice>
  </mc:AlternateContent>
  <bookViews>
    <workbookView xWindow="0" yWindow="0" windowWidth="28800" windowHeight="12435"/>
  </bookViews>
  <sheets>
    <sheet name="tab. 4 tarify krajské" sheetId="1" r:id="rId1"/>
    <sheet name="tab. 5 tarify obecní" sheetId="2" r:id="rId2"/>
    <sheet name="List1" sheetId="3" r:id="rId3"/>
    <sheet name="List2" sheetId="4" r:id="rId4"/>
    <sheet name="List3" sheetId="5" r:id="rId5"/>
  </sheets>
  <definedNames>
    <definedName name="_xlnm._FilterDatabase" localSheetId="0" hidden="1">'tab. 4 tarify krajské'!$C$3:$L$88</definedName>
    <definedName name="_xlnm._FilterDatabase" localSheetId="1" hidden="1">'tab. 5 tarify obecní'!$C$3:$L$3</definedName>
    <definedName name="_xlnm.Print_Titles" localSheetId="0">'tab. 4 tarify krajské'!$C:$F,'tab. 4 tarify krajské'!$1:$3</definedName>
    <definedName name="_xlnm.Print_Titles" localSheetId="1">'tab. 5 tarify obecní'!$C:$F,'tab. 5 tarify obecní'!$1:$3</definedName>
    <definedName name="_xlnm.Print_Area" localSheetId="0">'tab. 4 tarify krajské'!$C$1:$K$96</definedName>
    <definedName name="_xlnm.Print_Area" localSheetId="1">'tab. 5 tarify obecní'!$C$1:$K$440</definedName>
    <definedName name="Z_00F439AD_1CC7_4667_9FED_FFD9B9F9ED5A_.wvu.Cols" localSheetId="1" hidden="1">'tab. 5 tarify obecní'!$E:$E</definedName>
    <definedName name="Z_00F439AD_1CC7_4667_9FED_FFD9B9F9ED5A_.wvu.FilterData" localSheetId="1" hidden="1">'tab. 5 tarify obecní'!$C$3:$L$3</definedName>
    <definedName name="Z_00F439AD_1CC7_4667_9FED_FFD9B9F9ED5A_.wvu.PrintArea" localSheetId="1" hidden="1">'tab. 5 tarify obecní'!$C$1:$K$438</definedName>
    <definedName name="Z_00F439AD_1CC7_4667_9FED_FFD9B9F9ED5A_.wvu.PrintTitles" localSheetId="1" hidden="1">'tab. 5 tarify obecní'!$C:$F,'tab. 5 tarify obecní'!$1:$3</definedName>
    <definedName name="Z_0BD924C6_3099_4EF2_AFF3_1D8CE8F73159_.wvu.FilterData" localSheetId="0" hidden="1">'tab. 4 tarify krajské'!$C$3:$L$88</definedName>
    <definedName name="Z_0BD924C6_3099_4EF2_AFF3_1D8CE8F73159_.wvu.PrintArea" localSheetId="0" hidden="1">'tab. 4 tarify krajské'!#REF!</definedName>
    <definedName name="Z_0BD924C6_3099_4EF2_AFF3_1D8CE8F73159_.wvu.PrintTitles" localSheetId="0" hidden="1">'tab. 4 tarify krajské'!$C:$F,'tab. 4 tarify krajské'!$2:$3</definedName>
    <definedName name="Z_0F97B5DA_7E41_42B4_9E10_5F949AB9475C_.wvu.PrintTitles" localSheetId="1" hidden="1">'tab. 5 tarify obecní'!$3:$3</definedName>
    <definedName name="Z_1357CA09_8FD1_494E_9653_6C0256E3A25D_.wvu.PrintTitles" localSheetId="1" hidden="1">'tab. 5 tarify obecní'!$C:$F,'tab. 5 tarify obecní'!$3:$3</definedName>
    <definedName name="Z_174A95A3_BC78_4FC3_A89C_09DB1EB74CF4_.wvu.PrintTitles" localSheetId="1" hidden="1">'tab. 5 tarify obecní'!$3:$3</definedName>
    <definedName name="Z_227D913F_911F_4E7D_BE7D_2B7ED8E90B24_.wvu.Cols" localSheetId="0" hidden="1">'tab. 4 tarify krajské'!$B:$B</definedName>
    <definedName name="Z_227D913F_911F_4E7D_BE7D_2B7ED8E90B24_.wvu.FilterData" localSheetId="0" hidden="1">'tab. 4 tarify krajské'!$C$3:$L$88</definedName>
    <definedName name="Z_227D913F_911F_4E7D_BE7D_2B7ED8E90B24_.wvu.PrintTitles" localSheetId="0" hidden="1">'tab. 4 tarify krajské'!$A:$F,'tab. 4 tarify krajské'!$2:$3</definedName>
    <definedName name="Z_2A1A9C5E_C780_431F_86F7_922DA566D0CD_.wvu.PrintTitles" localSheetId="1" hidden="1">'tab. 5 tarify obecní'!$3:$3</definedName>
    <definedName name="Z_2E90C959_F537_4002_97F5_4195552CEA0B_.wvu.FilterData" localSheetId="1" hidden="1">'tab. 5 tarify obecní'!#REF!</definedName>
    <definedName name="Z_2E90C959_F537_4002_97F5_4195552CEA0B_.wvu.PrintTitles" localSheetId="1" hidden="1">'tab. 5 tarify obecní'!$C:$F,'tab. 5 tarify obecní'!$3:$3</definedName>
    <definedName name="Z_316B0925_B5F2_4323_98B2_0C995415946B_.wvu.FilterData" localSheetId="0" hidden="1">'tab. 4 tarify krajské'!#REF!</definedName>
    <definedName name="Z_34545197_AB8B_44D5_AD8C_D4A2433EB610_.wvu.Cols" localSheetId="1" hidden="1">'tab. 5 tarify obecní'!#REF!</definedName>
    <definedName name="Z_34545197_AB8B_44D5_AD8C_D4A2433EB610_.wvu.PrintTitles" localSheetId="1" hidden="1">'tab. 5 tarify obecní'!$C:$F,'tab. 5 tarify obecní'!$3:$3</definedName>
    <definedName name="Z_3FE843C4_F5FC_47BD_8CDC_763227129B82_.wvu.FilterData" localSheetId="1" hidden="1">'tab. 5 tarify obecní'!$C$3:$L$3</definedName>
    <definedName name="Z_418E7588_9C84_481B_9101_06B9BF24F0A7_.wvu.FilterData" localSheetId="0" hidden="1">'tab. 4 tarify krajské'!$C$3:$E$87</definedName>
    <definedName name="Z_44DC48B6_D783_4EE2_931A_A96AD85D2727_.wvu.FilterData" localSheetId="0" hidden="1">'tab. 4 tarify krajské'!$C$3:$L$88</definedName>
    <definedName name="Z_490DC2B3_7AC0_48DF_9DD4_006D9BC78ABF_.wvu.Cols" localSheetId="0" hidden="1">'tab. 4 tarify krajské'!$A:$B</definedName>
    <definedName name="Z_490DC2B3_7AC0_48DF_9DD4_006D9BC78ABF_.wvu.FilterData" localSheetId="0" hidden="1">'tab. 4 tarify krajské'!$C$3:$L$88</definedName>
    <definedName name="Z_490DC2B3_7AC0_48DF_9DD4_006D9BC78ABF_.wvu.PrintTitles" localSheetId="0" hidden="1">'tab. 4 tarify krajské'!$C:$F,'tab. 4 tarify krajské'!$2:$3</definedName>
    <definedName name="Z_4B439822_105F_4C77_A2B3_82E7A4ABBBB6_.wvu.PrintTitles" localSheetId="1" hidden="1">'tab. 5 tarify obecní'!$3:$3</definedName>
    <definedName name="Z_4B439822_105F_4C77_A2B3_82E7A4ABBBB6_.wvu.Rows" localSheetId="1" hidden="1">'tab. 5 tarify obecní'!$4:$27</definedName>
    <definedName name="Z_4BB4DAD8_FCE9_4D2C_A50F_9EA79B8B178D_.wvu.Cols" localSheetId="0" hidden="1">'tab. 4 tarify krajské'!$A:$B,'tab. 4 tarify krajské'!$E:$E,'tab. 4 tarify krajské'!$G:$G</definedName>
    <definedName name="Z_4BB4DAD8_FCE9_4D2C_A50F_9EA79B8B178D_.wvu.Cols" localSheetId="1" hidden="1"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definedName>
    <definedName name="Z_4BB4DAD8_FCE9_4D2C_A50F_9EA79B8B178D_.wvu.FilterData" localSheetId="0" hidden="1">'tab. 4 tarify krajské'!$C$3:$L$88</definedName>
    <definedName name="Z_4BB4DAD8_FCE9_4D2C_A50F_9EA79B8B178D_.wvu.FilterData" localSheetId="1" hidden="1">'tab. 5 tarify obecní'!$C$3:$L$3</definedName>
    <definedName name="Z_4BB4DAD8_FCE9_4D2C_A50F_9EA79B8B178D_.wvu.PrintArea" localSheetId="0" hidden="1">'tab. 4 tarify krajské'!$C$1:$K$96</definedName>
    <definedName name="Z_4BB4DAD8_FCE9_4D2C_A50F_9EA79B8B178D_.wvu.PrintArea" localSheetId="1" hidden="1">'tab. 5 tarify obecní'!$C$1:$K$440</definedName>
    <definedName name="Z_4BB4DAD8_FCE9_4D2C_A50F_9EA79B8B178D_.wvu.PrintTitles" localSheetId="0" hidden="1">'tab. 4 tarify krajské'!$C:$F,'tab. 4 tarify krajské'!$1:$3</definedName>
    <definedName name="Z_4BB4DAD8_FCE9_4D2C_A50F_9EA79B8B178D_.wvu.PrintTitles" localSheetId="1" hidden="1">'tab. 5 tarify obecní'!$C:$F,'tab. 5 tarify obecní'!$1:$3</definedName>
    <definedName name="Z_4FA63A44_AF67_4794_97C4_01B4FA8CCE1D_.wvu.Cols" localSheetId="0" hidden="1">'tab. 4 tarify krajské'!$A:$B,'tab. 4 tarify krajské'!$E:$E</definedName>
    <definedName name="Z_4FA63A44_AF67_4794_97C4_01B4FA8CCE1D_.wvu.FilterData" localSheetId="0" hidden="1">'tab. 4 tarify krajské'!$C$3:$L$88</definedName>
    <definedName name="Z_4FA63A44_AF67_4794_97C4_01B4FA8CCE1D_.wvu.PrintTitles" localSheetId="0" hidden="1">'tab. 4 tarify krajské'!$A:$F,'tab. 4 tarify krajské'!$2:$3</definedName>
    <definedName name="Z_4FC50B86_FBB2_4678_9A59_7B70A15F872C_.wvu.Cols" localSheetId="0" hidden="1">'tab. 4 tarify krajské'!$A:$B</definedName>
    <definedName name="Z_4FC50B86_FBB2_4678_9A59_7B70A15F872C_.wvu.FilterData" localSheetId="0" hidden="1">'tab. 4 tarify krajské'!$C$3:$L$88</definedName>
    <definedName name="Z_4FC50B86_FBB2_4678_9A59_7B70A15F872C_.wvu.PrintTitles" localSheetId="0" hidden="1">'tab. 4 tarify krajské'!$C:$F,'tab. 4 tarify krajské'!$2:$3</definedName>
    <definedName name="Z_50007AF4_7D0F_44F2_A087_281793E404FF_.wvu.FilterData" localSheetId="0" hidden="1">'tab. 4 tarify krajské'!$C$3:$L$88</definedName>
    <definedName name="Z_50007AF4_7D0F_44F2_A087_281793E404FF_.wvu.PrintArea" localSheetId="0" hidden="1">'tab. 4 tarify krajské'!#REF!</definedName>
    <definedName name="Z_50007AF4_7D0F_44F2_A087_281793E404FF_.wvu.PrintTitles" localSheetId="0" hidden="1">'tab. 4 tarify krajské'!$C:$F,'tab. 4 tarify krajské'!$2:$3</definedName>
    <definedName name="Z_54C62712_F7EC_4996_A519_4E1A33B905A2_.wvu.FilterData" localSheetId="1" hidden="1">'tab. 5 tarify obecní'!$C$3:$L$3</definedName>
    <definedName name="Z_56BD5F68_62B9_4062_943C_4CCF789466F8_.wvu.Cols" localSheetId="0" hidden="1">'tab. 4 tarify krajské'!$A:$B</definedName>
    <definedName name="Z_56BD5F68_62B9_4062_943C_4CCF789466F8_.wvu.Cols" localSheetId="1" hidden="1"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definedName>
    <definedName name="Z_56BD5F68_62B9_4062_943C_4CCF789466F8_.wvu.FilterData" localSheetId="0" hidden="1">'tab. 4 tarify krajské'!$C$3:$L$88</definedName>
    <definedName name="Z_56BD5F68_62B9_4062_943C_4CCF789466F8_.wvu.FilterData" localSheetId="1" hidden="1">'tab. 5 tarify obecní'!$C$3:$L$3</definedName>
    <definedName name="Z_56BD5F68_62B9_4062_943C_4CCF789466F8_.wvu.PrintArea" localSheetId="1" hidden="1">'tab. 5 tarify obecní'!$C$1:$K$438</definedName>
    <definedName name="Z_56BD5F68_62B9_4062_943C_4CCF789466F8_.wvu.PrintTitles" localSheetId="0" hidden="1">'tab. 4 tarify krajské'!$C:$F,'tab. 4 tarify krajské'!$2:$3</definedName>
    <definedName name="Z_56BD5F68_62B9_4062_943C_4CCF789466F8_.wvu.PrintTitles" localSheetId="1" hidden="1">'tab. 5 tarify obecní'!$C:$F,'tab. 5 tarify obecní'!$1:$3</definedName>
    <definedName name="Z_57B01AEB_E453_46A6_813C_817A73852DDF_.wvu.FilterData" localSheetId="0" hidden="1">'tab. 4 tarify krajské'!$C$3:$L$88</definedName>
    <definedName name="Z_581F3780_EE67_41EC_BA53_40A37DE9DCDD_.wvu.FilterData" localSheetId="1" hidden="1">'tab. 5 tarify obecní'!#REF!</definedName>
    <definedName name="Z_595BC03E_4405_430A_9616_98E62B833879_.wvu.PrintTitles" localSheetId="1" hidden="1">'tab. 5 tarify obecní'!$C:$F,'tab. 5 tarify obecní'!$3:$3</definedName>
    <definedName name="Z_5EDFCA9F_1240_4549_9373_6241D3E6F558_.wvu.FilterData" localSheetId="0" hidden="1">'tab. 4 tarify krajské'!$C$3:$L$88</definedName>
    <definedName name="Z_666CDBCE_9BAD_4CF3_91E3_5528BFA8ECE7_.wvu.Cols" localSheetId="1" hidden="1">'tab. 5 tarify obecní'!$E:$E</definedName>
    <definedName name="Z_666CDBCE_9BAD_4CF3_91E3_5528BFA8ECE7_.wvu.FilterData" localSheetId="1" hidden="1">'tab. 5 tarify obecní'!$C$3:$L$3</definedName>
    <definedName name="Z_666CDBCE_9BAD_4CF3_91E3_5528BFA8ECE7_.wvu.PrintArea" localSheetId="1" hidden="1">'tab. 5 tarify obecní'!$C$1:$K$438</definedName>
    <definedName name="Z_666CDBCE_9BAD_4CF3_91E3_5528BFA8ECE7_.wvu.PrintTitles" localSheetId="1" hidden="1">'tab. 5 tarify obecní'!$C:$F,'tab. 5 tarify obecní'!$1:$3</definedName>
    <definedName name="Z_67FE89F2_6084_484E_AA0C_83FBDA6BC923_.wvu.Cols" localSheetId="0" hidden="1">'tab. 4 tarify krajské'!$A:$B</definedName>
    <definedName name="Z_67FE89F2_6084_484E_AA0C_83FBDA6BC923_.wvu.FilterData" localSheetId="0" hidden="1">'tab. 4 tarify krajské'!$C$3:$L$88</definedName>
    <definedName name="Z_67FE89F2_6084_484E_AA0C_83FBDA6BC923_.wvu.PrintTitles" localSheetId="0" hidden="1">'tab. 4 tarify krajské'!$A:$F,'tab. 4 tarify krajské'!$2:$3</definedName>
    <definedName name="Z_694E4A31_80F0_4710_80C5_5D2308DA3401_.wvu.FilterData" localSheetId="0" hidden="1">'tab. 4 tarify krajské'!$C$3:$L$88</definedName>
    <definedName name="Z_694E4A31_80F0_4710_80C5_5D2308DA3401_.wvu.PrintArea" localSheetId="0" hidden="1">'tab. 4 tarify krajské'!#REF!</definedName>
    <definedName name="Z_694E4A31_80F0_4710_80C5_5D2308DA3401_.wvu.PrintTitles" localSheetId="0" hidden="1">'tab. 4 tarify krajské'!$C:$F,'tab. 4 tarify krajské'!$2:$3</definedName>
    <definedName name="Z_69B20673_DFC0_4949_AAA4_64FAC5D717DB_.wvu.Cols" localSheetId="0" hidden="1">'tab. 4 tarify krajské'!$A:$B</definedName>
    <definedName name="Z_69B20673_DFC0_4949_AAA4_64FAC5D717DB_.wvu.Cols" localSheetId="1" hidden="1"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definedName>
    <definedName name="Z_69B20673_DFC0_4949_AAA4_64FAC5D717DB_.wvu.FilterData" localSheetId="0" hidden="1">'tab. 4 tarify krajské'!$C$3:$L$88</definedName>
    <definedName name="Z_69B20673_DFC0_4949_AAA4_64FAC5D717DB_.wvu.FilterData" localSheetId="1" hidden="1">'tab. 5 tarify obecní'!$C$3:$L$3</definedName>
    <definedName name="Z_69B20673_DFC0_4949_AAA4_64FAC5D717DB_.wvu.PrintArea" localSheetId="1" hidden="1">'tab. 5 tarify obecní'!$C$1:$K$438</definedName>
    <definedName name="Z_69B20673_DFC0_4949_AAA4_64FAC5D717DB_.wvu.PrintTitles" localSheetId="0" hidden="1">'tab. 4 tarify krajské'!$C:$F,'tab. 4 tarify krajské'!$2:$3</definedName>
    <definedName name="Z_69B20673_DFC0_4949_AAA4_64FAC5D717DB_.wvu.PrintTitles" localSheetId="1" hidden="1">'tab. 5 tarify obecní'!$C:$F,'tab. 5 tarify obecní'!$1:$3</definedName>
    <definedName name="Z_6DD9A3C6_0EC1_4D11_8134_BD550C5C18F3_.wvu.Cols" localSheetId="0" hidden="1">'tab. 4 tarify krajské'!$B:$B</definedName>
    <definedName name="Z_6DD9A3C6_0EC1_4D11_8134_BD550C5C18F3_.wvu.FilterData" localSheetId="0" hidden="1">'tab. 4 tarify krajské'!$C$3:$L$88</definedName>
    <definedName name="Z_6DD9A3C6_0EC1_4D11_8134_BD550C5C18F3_.wvu.PrintTitles" localSheetId="0" hidden="1">'tab. 4 tarify krajské'!$A:$F,'tab. 4 tarify krajské'!$2:$3</definedName>
    <definedName name="Z_6E7289E2_8A96_4775_848A_BE458570FCFC_.wvu.FilterData" localSheetId="0" hidden="1">'tab. 4 tarify krajské'!#REF!</definedName>
    <definedName name="Z_6EC4173B_F053_48BC_A8AD_BD52219E4AA7_.wvu.FilterData" localSheetId="1" hidden="1">'tab. 5 tarify obecní'!$C$3:$L$3</definedName>
    <definedName name="Z_723B9C73_81E7_42FD_8A98_35365B6E9B15_.wvu.PrintTitles" localSheetId="1" hidden="1">'tab. 5 tarify obecní'!$3:$3</definedName>
    <definedName name="Z_7F681FBB_AFC6_4410_885F_022131A52C6D_.wvu.PrintTitles" localSheetId="1" hidden="1">'tab. 5 tarify obecní'!$3:$3</definedName>
    <definedName name="Z_81BB0CBF_E0F5_4723_81FE_FA2B4E680B78_.wvu.PrintTitles" localSheetId="1" hidden="1">'tab. 5 tarify obecní'!$3:$3</definedName>
    <definedName name="Z_83733466_B14D_4670_9CF1_FA7D62C4290D_.wvu.FilterData" localSheetId="1" hidden="1">'tab. 5 tarify obecní'!$C$3:$L$3</definedName>
    <definedName name="Z_88651247_916D_4002_AF0E_0E878B811C76_.wvu.PrintTitles" localSheetId="1" hidden="1">'tab. 5 tarify obecní'!$3:$3</definedName>
    <definedName name="Z_8C1938A0_ACB1_4184_89AC_3B267BE3EB9F_.wvu.PrintTitles" localSheetId="1" hidden="1">'tab. 5 tarify obecní'!$C:$F,'tab. 5 tarify obecní'!$3:$3</definedName>
    <definedName name="Z_8D505E1C_F7D4_4E7C_9761_9215A1F84F81_.wvu.PrintTitles" localSheetId="1" hidden="1">'tab. 5 tarify obecní'!$C:$F,'tab. 5 tarify obecní'!$3:$3</definedName>
    <definedName name="Z_8E048B81_01CE_4F85_BC45_5B2D5F56E819_.wvu.FilterData" localSheetId="0" hidden="1">'tab. 4 tarify krajské'!$C$3:$L$88</definedName>
    <definedName name="Z_8E354737_B4EA_4E3E_96D5_CD7191587982_.wvu.FilterData" localSheetId="1" hidden="1">'tab. 5 tarify obecní'!#REF!</definedName>
    <definedName name="Z_8EB4794A_38E1_4D6D_A8F3_CF7C38476729_.wvu.FilterData" localSheetId="1" hidden="1">'tab. 5 tarify obecní'!#REF!</definedName>
    <definedName name="Z_91D3A4C6_760A_482B_9273_97FAF60C7E23_.wvu.FilterData" localSheetId="1" hidden="1">'tab. 5 tarify obecní'!#REF!</definedName>
    <definedName name="Z_95EAB320_C348_4D5E_923E_53ACEB94B3CB_.wvu.PrintTitles" localSheetId="1" hidden="1">'tab. 5 tarify obecní'!$C:$F,'tab. 5 tarify obecní'!$3:$3</definedName>
    <definedName name="Z_96C5309F_BF97_422D_9FF6_5A8D04BADB1A_.wvu.Cols" localSheetId="1" hidden="1">'tab. 5 tarify obecní'!$E:$E</definedName>
    <definedName name="Z_96C5309F_BF97_422D_9FF6_5A8D04BADB1A_.wvu.PrintTitles" localSheetId="1" hidden="1">'tab. 5 tarify obecní'!$C:$F,'tab. 5 tarify obecní'!$3:$3</definedName>
    <definedName name="Z_96C5309F_BF97_422D_9FF6_5A8D04BADB1A_.wvu.Rows" localSheetId="1" hidden="1">'tab. 5 tarify obecní'!$28:$90</definedName>
    <definedName name="Z_9C7FD7DD_03C0_4005_BE4F_50E3AD3D72A1_.wvu.FilterData" localSheetId="0" hidden="1">'tab. 4 tarify krajské'!#REF!</definedName>
    <definedName name="Z_9D488DBD_4A4A_4954_ACE8_D0E0BCCB9ABE_.wvu.Cols" localSheetId="0" hidden="1">'tab. 4 tarify krajské'!$A:$B</definedName>
    <definedName name="Z_9D488DBD_4A4A_4954_ACE8_D0E0BCCB9ABE_.wvu.FilterData" localSheetId="0" hidden="1">'tab. 4 tarify krajské'!$C$3:$L$88</definedName>
    <definedName name="Z_9D488DBD_4A4A_4954_ACE8_D0E0BCCB9ABE_.wvu.PrintTitles" localSheetId="0" hidden="1">'tab. 4 tarify krajské'!$C:$F,'tab. 4 tarify krajské'!$2:$3</definedName>
    <definedName name="Z_9E91C812_DBA8_4C07_988D_D24518B89DC1_.wvu.PrintTitles" localSheetId="1" hidden="1">'tab. 5 tarify obecní'!$C:$F,'tab. 5 tarify obecní'!$3:$3</definedName>
    <definedName name="Z_A81C9774_72B6_4824_A1D3_8D473AF1C52D_.wvu.FilterData" localSheetId="1" hidden="1">'tab. 5 tarify obecní'!#REF!</definedName>
    <definedName name="Z_A81C9774_72B6_4824_A1D3_8D473AF1C52D_.wvu.PrintTitles" localSheetId="1" hidden="1">'tab. 5 tarify obecní'!$3:$3</definedName>
    <definedName name="Z_AB8225AB_E98A_4ABE_A85C_3054913685F8_.wvu.PrintTitles" localSheetId="1" hidden="1">'tab. 5 tarify obecní'!$3:$3</definedName>
    <definedName name="Z_B5463201_42CF_4086_BAB0_E282AEFC8A7F_.wvu.FilterData" localSheetId="1" hidden="1">'tab. 5 tarify obecní'!#REF!</definedName>
    <definedName name="Z_B6E5AE5F_050C_47A0_A592_CEC46E51C813_.wvu.FilterData" localSheetId="0" hidden="1">'tab. 4 tarify krajské'!$C$3:$L$88</definedName>
    <definedName name="Z_B6E5AE5F_050C_47A0_A592_CEC46E51C813_.wvu.PrintArea" localSheetId="0" hidden="1">'tab. 4 tarify krajské'!#REF!</definedName>
    <definedName name="Z_B6E5AE5F_050C_47A0_A592_CEC46E51C813_.wvu.PrintTitles" localSheetId="0" hidden="1">'tab. 4 tarify krajské'!$C:$F,'tab. 4 tarify krajské'!$2:$3</definedName>
    <definedName name="Z_BAF049C7_E2BD_41B6_9944_0AA7DA58D2E6_.wvu.Cols" localSheetId="0" hidden="1">'tab. 4 tarify krajské'!$A:$B</definedName>
    <definedName name="Z_BAF049C7_E2BD_41B6_9944_0AA7DA58D2E6_.wvu.FilterData" localSheetId="0" hidden="1">'tab. 4 tarify krajské'!$C$3:$L$88</definedName>
    <definedName name="Z_BAF049C7_E2BD_41B6_9944_0AA7DA58D2E6_.wvu.PrintTitles" localSheetId="0" hidden="1">'tab. 4 tarify krajské'!$A:$F,'tab. 4 tarify krajské'!$2:$3</definedName>
    <definedName name="Z_C188FD96_890A_4877_AF51_53DA176D1C5B_.wvu.FilterData" localSheetId="0" hidden="1">'tab. 4 tarify krajské'!$C$3:$L$3</definedName>
    <definedName name="Z_C2898D11_BD98_43E5_A6BE_D3C991E783B1_.wvu.FilterData" localSheetId="0" hidden="1">'tab. 4 tarify krajské'!#REF!</definedName>
    <definedName name="Z_C4401D37_F819_4105_9E69_5B32EEB1F879_.wvu.Cols" localSheetId="1" hidden="1">'tab. 5 tarify obecní'!#REF!</definedName>
    <definedName name="Z_C4401D37_F819_4105_9E69_5B32EEB1F879_.wvu.PrintTitles" localSheetId="1" hidden="1">'tab. 5 tarify obecní'!$C:$F,'tab. 5 tarify obecní'!$3:$3</definedName>
    <definedName name="Z_C5D48483_B44B_4C60_8EEE_6B8809182D16_.wvu.FilterData" localSheetId="0" hidden="1">'tab. 4 tarify krajské'!$C$3:$L$88</definedName>
    <definedName name="Z_C85CAB6C_3EB7_470A_9243_D8787B217B5E_.wvu.FilterData" localSheetId="0" hidden="1">'tab. 4 tarify krajské'!#REF!</definedName>
    <definedName name="Z_DF4384EA_FE7D_4498_A707_80B673E78F10_.wvu.FilterData" localSheetId="1" hidden="1">'tab. 5 tarify obecní'!$C$3:$L$3</definedName>
    <definedName name="Z_E120AD13_4BD4_45B5_80BB_687EA65645BA_.wvu.Cols" localSheetId="0" hidden="1">'tab. 4 tarify krajské'!$A:$B,'tab. 4 tarify krajské'!$E:$E,'tab. 4 tarify krajské'!$G:$G</definedName>
    <definedName name="Z_E120AD13_4BD4_45B5_80BB_687EA65645BA_.wvu.Cols" localSheetId="1" hidden="1"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definedName>
    <definedName name="Z_E120AD13_4BD4_45B5_80BB_687EA65645BA_.wvu.FilterData" localSheetId="0" hidden="1">'tab. 4 tarify krajské'!$C$3:$L$88</definedName>
    <definedName name="Z_E120AD13_4BD4_45B5_80BB_687EA65645BA_.wvu.FilterData" localSheetId="1" hidden="1">'tab. 5 tarify obecní'!$C$3:$L$3</definedName>
    <definedName name="Z_E120AD13_4BD4_45B5_80BB_687EA65645BA_.wvu.PrintArea" localSheetId="0" hidden="1">'tab. 4 tarify krajské'!$C$1:$K$96</definedName>
    <definedName name="Z_E120AD13_4BD4_45B5_80BB_687EA65645BA_.wvu.PrintArea" localSheetId="1" hidden="1">'tab. 5 tarify obecní'!$C$1:$K$440</definedName>
    <definedName name="Z_E120AD13_4BD4_45B5_80BB_687EA65645BA_.wvu.PrintTitles" localSheetId="0" hidden="1">'tab. 4 tarify krajské'!$C:$F,'tab. 4 tarify krajské'!$1:$3</definedName>
    <definedName name="Z_E120AD13_4BD4_45B5_80BB_687EA65645BA_.wvu.PrintTitles" localSheetId="1" hidden="1">'tab. 5 tarify obecní'!$C:$F,'tab. 5 tarify obecní'!$1:$3</definedName>
    <definedName name="Z_E55E3F3D_B583_4C22_93C3_FBE6D2B6ABE7_.wvu.PrintTitles" localSheetId="1" hidden="1">'tab. 5 tarify obecní'!$C:$F,'tab. 5 tarify obecní'!$3:$3</definedName>
    <definedName name="Z_E71A29F9_B375_4032_BAF9_77E38FEB4726_.wvu.FilterData" localSheetId="1" hidden="1">'tab. 5 tarify obecní'!$C$3:$L$3</definedName>
    <definedName name="Z_E9E85C84_5BD5_11D7_A5C2_B622CBA17847_.wvu.Cols" localSheetId="1" hidden="1">'tab. 5 tarify obecní'!#REF!</definedName>
    <definedName name="Z_EB5AD9E7_DF7D_4C50_8C06_104206A354A7_.wvu.FilterData" localSheetId="0" hidden="1">'tab. 4 tarify krajské'!$C$3:$L$88</definedName>
    <definedName name="Z_EB5AD9E7_DF7D_4C50_8C06_104206A354A7_.wvu.PrintArea" localSheetId="0" hidden="1">'tab. 4 tarify krajské'!#REF!</definedName>
    <definedName name="Z_EB5AD9E7_DF7D_4C50_8C06_104206A354A7_.wvu.PrintTitles" localSheetId="0" hidden="1">'tab. 4 tarify krajské'!$C:$F,'tab. 4 tarify krajské'!$2:$3</definedName>
    <definedName name="Z_EB8D4C27_6934_4D87_8C6F_309D4636BC85_.wvu.PrintTitles" localSheetId="1" hidden="1">'tab. 5 tarify obecní'!$E:$F,'tab. 5 tarify obecní'!$3:$3</definedName>
    <definedName name="Z_EC944348_D614_456D_8826_83AA0F97A76C_.wvu.Cols" localSheetId="0" hidden="1">'tab. 4 tarify krajské'!$A:$B,'tab. 4 tarify krajské'!#REF!</definedName>
    <definedName name="Z_EC944348_D614_456D_8826_83AA0F97A76C_.wvu.FilterData" localSheetId="0" hidden="1">'tab. 4 tarify krajské'!$C$3:$E$87</definedName>
    <definedName name="Z_EC944348_D614_456D_8826_83AA0F97A76C_.wvu.PrintTitles" localSheetId="0" hidden="1">'tab. 4 tarify krajské'!$A:$E,'tab. 4 tarify krajské'!$2:$3</definedName>
    <definedName name="Z_EE23AAD1_5CF6_4D82_A65F_809EF971D3D1_.wvu.Cols" localSheetId="1" hidden="1">'tab. 5 tarify obecní'!$E:$E</definedName>
    <definedName name="Z_EE23AAD1_5CF6_4D82_A65F_809EF971D3D1_.wvu.FilterData" localSheetId="1" hidden="1">'tab. 5 tarify obecní'!$C$3:$L$3</definedName>
    <definedName name="Z_EE23AAD1_5CF6_4D82_A65F_809EF971D3D1_.wvu.PrintArea" localSheetId="1" hidden="1">'tab. 5 tarify obecní'!$C$1:$K$438</definedName>
    <definedName name="Z_EE23AAD1_5CF6_4D82_A65F_809EF971D3D1_.wvu.PrintTitles" localSheetId="1" hidden="1">'tab. 5 tarify obecní'!$C:$F,'tab. 5 tarify obecní'!$1:$3</definedName>
    <definedName name="Z_F58F937B_00D0_4520_8F19_EE3482035FBD_.wvu.PrintTitles" localSheetId="1" hidden="1">'tab. 5 tarify obecní'!$3:$3</definedName>
    <definedName name="Z_FB7A6AFE_7E25_46F7_A735_DFEC33226849_.wvu.FilterData" localSheetId="1" hidden="1">'tab. 5 tarify obecní'!#REF!</definedName>
  </definedNames>
  <calcPr calcId="152511"/>
  <customWorkbookViews>
    <customWorkbookView name="Olšáková Andrea Mgr. – osobní zobrazení" guid="{4BB4DAD8-FCE9-4D2C-A50F-9EA79B8B178D}" mergeInterval="0" personalView="1" maximized="1" xWindow="-8" yWindow="-8" windowWidth="1936" windowHeight="1056" activeSheetId="1"/>
    <customWorkbookView name="213 – osobní zobrazení" guid="{56BD5F68-62B9-4062-943C-4CCF789466F8}" mergeInterval="0" personalView="1" maximized="1" xWindow="-8" yWindow="-8" windowWidth="1936" windowHeight="1056" activeSheetId="1"/>
    <customWorkbookView name="340 – osobní zobrazení" guid="{490DC2B3-7AC0-48DF-9DD4-006D9BC78ABF}" mergeInterval="0" personalView="1" xWindow="-1" yWindow="-1" windowWidth="808" windowHeight="862" activeSheetId="1"/>
    <customWorkbookView name="Jan Vaníček – osobní zobrazení" guid="{4FC50B86-FBB2-4678-9A59-7B70A15F872C}" mergeInterval="0" personalView="1" maximized="1" xWindow="-8" yWindow="-8" windowWidth="1936" windowHeight="1056" activeSheetId="1" showComments="commIndAndComment"/>
    <customWorkbookView name="395 – osobní zobrazení" guid="{9D488DBD-4A4A-4954-ACE8-D0E0BCCB9ABE}" mergeInterval="0" personalView="1" xWindow="30" yWindow="30" windowWidth="1792" windowHeight="1032" activeSheetId="1"/>
    <customWorkbookView name="Věra Neumannová – osobní zobrazení" guid="{69B20673-DFC0-4949-AAA4-64FAC5D717DB}" mergeInterval="0" personalView="1" maximized="1" xWindow="-8" yWindow="-8" windowWidth="1936" windowHeight="1056" activeSheetId="2"/>
    <customWorkbookView name="Jarkovský Václav Ing. – osobní zobrazení" guid="{E120AD13-4BD4-45B5-80BB-687EA65645BA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142" i="2" l="1"/>
  <c r="H445" i="2" l="1"/>
  <c r="H411" i="2" s="1"/>
  <c r="G440" i="2"/>
  <c r="G94" i="1" s="1"/>
  <c r="H25" i="2" l="1"/>
  <c r="J25" i="2" s="1"/>
  <c r="H99" i="2"/>
  <c r="I99" i="2" s="1"/>
  <c r="H227" i="2"/>
  <c r="J227" i="2" s="1"/>
  <c r="H57" i="2"/>
  <c r="J57" i="2" s="1"/>
  <c r="H163" i="2"/>
  <c r="I163" i="2" s="1"/>
  <c r="H291" i="2"/>
  <c r="J291" i="2" s="1"/>
  <c r="H355" i="2"/>
  <c r="J355" i="2" s="1"/>
  <c r="H9" i="2"/>
  <c r="J9" i="2" s="1"/>
  <c r="H41" i="2"/>
  <c r="J41" i="2" s="1"/>
  <c r="H73" i="2"/>
  <c r="I73" i="2" s="1"/>
  <c r="H131" i="2"/>
  <c r="I131" i="2" s="1"/>
  <c r="H195" i="2"/>
  <c r="J195" i="2" s="1"/>
  <c r="H259" i="2"/>
  <c r="I259" i="2" s="1"/>
  <c r="H323" i="2"/>
  <c r="J323" i="2" s="1"/>
  <c r="H387" i="2"/>
  <c r="I387" i="2" s="1"/>
  <c r="H17" i="2"/>
  <c r="J17" i="2" s="1"/>
  <c r="H33" i="2"/>
  <c r="J33" i="2" s="1"/>
  <c r="H49" i="2"/>
  <c r="J49" i="2" s="1"/>
  <c r="H65" i="2"/>
  <c r="J65" i="2" s="1"/>
  <c r="H83" i="2"/>
  <c r="J83" i="2" s="1"/>
  <c r="H115" i="2"/>
  <c r="J115" i="2" s="1"/>
  <c r="H147" i="2"/>
  <c r="J147" i="2" s="1"/>
  <c r="H179" i="2"/>
  <c r="J179" i="2" s="1"/>
  <c r="H211" i="2"/>
  <c r="J211" i="2" s="1"/>
  <c r="H243" i="2"/>
  <c r="I243" i="2" s="1"/>
  <c r="H275" i="2"/>
  <c r="J275" i="2" s="1"/>
  <c r="H307" i="2"/>
  <c r="I307" i="2" s="1"/>
  <c r="H339" i="2"/>
  <c r="J339" i="2" s="1"/>
  <c r="H371" i="2"/>
  <c r="I371" i="2" s="1"/>
  <c r="H403" i="2"/>
  <c r="J403" i="2" s="1"/>
  <c r="H5" i="2"/>
  <c r="J5" i="2" s="1"/>
  <c r="H13" i="2"/>
  <c r="J13" i="2" s="1"/>
  <c r="H21" i="2"/>
  <c r="J21" i="2" s="1"/>
  <c r="H29" i="2"/>
  <c r="J29" i="2" s="1"/>
  <c r="H37" i="2"/>
  <c r="J37" i="2" s="1"/>
  <c r="H45" i="2"/>
  <c r="J45" i="2" s="1"/>
  <c r="H53" i="2"/>
  <c r="J53" i="2" s="1"/>
  <c r="H61" i="2"/>
  <c r="J61" i="2" s="1"/>
  <c r="H69" i="2"/>
  <c r="J69" i="2" s="1"/>
  <c r="H77" i="2"/>
  <c r="J77" i="2" s="1"/>
  <c r="H91" i="2"/>
  <c r="I91" i="2" s="1"/>
  <c r="H107" i="2"/>
  <c r="I107" i="2" s="1"/>
  <c r="H123" i="2"/>
  <c r="I123" i="2" s="1"/>
  <c r="H139" i="2"/>
  <c r="J139" i="2" s="1"/>
  <c r="H155" i="2"/>
  <c r="I155" i="2" s="1"/>
  <c r="H171" i="2"/>
  <c r="I171" i="2" s="1"/>
  <c r="H187" i="2"/>
  <c r="I187" i="2" s="1"/>
  <c r="H203" i="2"/>
  <c r="J203" i="2" s="1"/>
  <c r="H219" i="2"/>
  <c r="I219" i="2" s="1"/>
  <c r="H235" i="2"/>
  <c r="I235" i="2" s="1"/>
  <c r="H251" i="2"/>
  <c r="I251" i="2" s="1"/>
  <c r="H267" i="2"/>
  <c r="J267" i="2" s="1"/>
  <c r="H283" i="2"/>
  <c r="I283" i="2" s="1"/>
  <c r="H299" i="2"/>
  <c r="I299" i="2" s="1"/>
  <c r="H315" i="2"/>
  <c r="I315" i="2" s="1"/>
  <c r="H331" i="2"/>
  <c r="J331" i="2" s="1"/>
  <c r="H347" i="2"/>
  <c r="I347" i="2" s="1"/>
  <c r="H363" i="2"/>
  <c r="I363" i="2" s="1"/>
  <c r="H379" i="2"/>
  <c r="J379" i="2" s="1"/>
  <c r="H395" i="2"/>
  <c r="J395" i="2" s="1"/>
  <c r="H437" i="2"/>
  <c r="J437" i="2" s="1"/>
  <c r="H427" i="2"/>
  <c r="J427" i="2" s="1"/>
  <c r="H414" i="2"/>
  <c r="J414" i="2" s="1"/>
  <c r="H409" i="2"/>
  <c r="I409" i="2" s="1"/>
  <c r="H405" i="2"/>
  <c r="J405" i="2" s="1"/>
  <c r="H401" i="2"/>
  <c r="J401" i="2" s="1"/>
  <c r="H397" i="2"/>
  <c r="J397" i="2" s="1"/>
  <c r="H393" i="2"/>
  <c r="J393" i="2" s="1"/>
  <c r="H389" i="2"/>
  <c r="J389" i="2" s="1"/>
  <c r="H385" i="2"/>
  <c r="J385" i="2" s="1"/>
  <c r="H381" i="2"/>
  <c r="J381" i="2" s="1"/>
  <c r="H377" i="2"/>
  <c r="J377" i="2" s="1"/>
  <c r="H373" i="2"/>
  <c r="J373" i="2" s="1"/>
  <c r="H369" i="2"/>
  <c r="I369" i="2" s="1"/>
  <c r="H365" i="2"/>
  <c r="J365" i="2" s="1"/>
  <c r="H361" i="2"/>
  <c r="I361" i="2" s="1"/>
  <c r="H357" i="2"/>
  <c r="J357" i="2" s="1"/>
  <c r="H353" i="2"/>
  <c r="J353" i="2" s="1"/>
  <c r="H349" i="2"/>
  <c r="I349" i="2" s="1"/>
  <c r="H345" i="2"/>
  <c r="I345" i="2" s="1"/>
  <c r="H341" i="2"/>
  <c r="I341" i="2" s="1"/>
  <c r="H337" i="2"/>
  <c r="J337" i="2" s="1"/>
  <c r="H333" i="2"/>
  <c r="I333" i="2" s="1"/>
  <c r="H329" i="2"/>
  <c r="J329" i="2" s="1"/>
  <c r="H325" i="2"/>
  <c r="I325" i="2" s="1"/>
  <c r="H321" i="2"/>
  <c r="J321" i="2" s="1"/>
  <c r="H317" i="2"/>
  <c r="I317" i="2" s="1"/>
  <c r="H313" i="2"/>
  <c r="J313" i="2" s="1"/>
  <c r="H309" i="2"/>
  <c r="I309" i="2" s="1"/>
  <c r="H305" i="2"/>
  <c r="I305" i="2" s="1"/>
  <c r="H301" i="2"/>
  <c r="I301" i="2" s="1"/>
  <c r="H297" i="2"/>
  <c r="I297" i="2" s="1"/>
  <c r="H293" i="2"/>
  <c r="I293" i="2" s="1"/>
  <c r="H289" i="2"/>
  <c r="I289" i="2" s="1"/>
  <c r="H285" i="2"/>
  <c r="I285" i="2" s="1"/>
  <c r="H281" i="2"/>
  <c r="I281" i="2" s="1"/>
  <c r="H277" i="2"/>
  <c r="I277" i="2" s="1"/>
  <c r="H273" i="2"/>
  <c r="J273" i="2" s="1"/>
  <c r="H269" i="2"/>
  <c r="I269" i="2" s="1"/>
  <c r="H265" i="2"/>
  <c r="J265" i="2" s="1"/>
  <c r="H261" i="2"/>
  <c r="I261" i="2" s="1"/>
  <c r="H257" i="2"/>
  <c r="J257" i="2" s="1"/>
  <c r="H253" i="2"/>
  <c r="I253" i="2" s="1"/>
  <c r="H249" i="2"/>
  <c r="J249" i="2" s="1"/>
  <c r="H245" i="2"/>
  <c r="I245" i="2" s="1"/>
  <c r="H241" i="2"/>
  <c r="I241" i="2" s="1"/>
  <c r="H237" i="2"/>
  <c r="I237" i="2" s="1"/>
  <c r="H233" i="2"/>
  <c r="I233" i="2" s="1"/>
  <c r="H229" i="2"/>
  <c r="I229" i="2" s="1"/>
  <c r="H225" i="2"/>
  <c r="I225" i="2" s="1"/>
  <c r="H221" i="2"/>
  <c r="I221" i="2" s="1"/>
  <c r="H217" i="2"/>
  <c r="I217" i="2" s="1"/>
  <c r="H213" i="2"/>
  <c r="I213" i="2" s="1"/>
  <c r="H209" i="2"/>
  <c r="J209" i="2" s="1"/>
  <c r="H205" i="2"/>
  <c r="I205" i="2" s="1"/>
  <c r="H201" i="2"/>
  <c r="J201" i="2" s="1"/>
  <c r="H197" i="2"/>
  <c r="I197" i="2" s="1"/>
  <c r="H193" i="2"/>
  <c r="J193" i="2" s="1"/>
  <c r="H189" i="2"/>
  <c r="I189" i="2" s="1"/>
  <c r="H185" i="2"/>
  <c r="J185" i="2" s="1"/>
  <c r="H181" i="2"/>
  <c r="I181" i="2" s="1"/>
  <c r="H177" i="2"/>
  <c r="I177" i="2" s="1"/>
  <c r="H173" i="2"/>
  <c r="I173" i="2" s="1"/>
  <c r="H169" i="2"/>
  <c r="I169" i="2" s="1"/>
  <c r="H165" i="2"/>
  <c r="I165" i="2" s="1"/>
  <c r="H161" i="2"/>
  <c r="I161" i="2" s="1"/>
  <c r="H157" i="2"/>
  <c r="I157" i="2" s="1"/>
  <c r="H153" i="2"/>
  <c r="I153" i="2" s="1"/>
  <c r="H149" i="2"/>
  <c r="I149" i="2" s="1"/>
  <c r="H145" i="2"/>
  <c r="J145" i="2" s="1"/>
  <c r="H141" i="2"/>
  <c r="I141" i="2" s="1"/>
  <c r="H137" i="2"/>
  <c r="J137" i="2" s="1"/>
  <c r="H133" i="2"/>
  <c r="I133" i="2" s="1"/>
  <c r="H129" i="2"/>
  <c r="J129" i="2" s="1"/>
  <c r="H125" i="2"/>
  <c r="I125" i="2" s="1"/>
  <c r="H121" i="2"/>
  <c r="J121" i="2" s="1"/>
  <c r="H117" i="2"/>
  <c r="I117" i="2" s="1"/>
  <c r="H113" i="2"/>
  <c r="I113" i="2" s="1"/>
  <c r="H109" i="2"/>
  <c r="H105" i="2"/>
  <c r="I105" i="2" s="1"/>
  <c r="H101" i="2"/>
  <c r="H97" i="2"/>
  <c r="I97" i="2" s="1"/>
  <c r="H93" i="2"/>
  <c r="I93" i="2" s="1"/>
  <c r="H89" i="2"/>
  <c r="I89" i="2" s="1"/>
  <c r="H85" i="2"/>
  <c r="I85" i="2" s="1"/>
  <c r="H81" i="2"/>
  <c r="J81" i="2" s="1"/>
  <c r="H438" i="2"/>
  <c r="J438" i="2" s="1"/>
  <c r="H7" i="2"/>
  <c r="J7" i="2" s="1"/>
  <c r="H11" i="2"/>
  <c r="H15" i="2"/>
  <c r="J15" i="2" s="1"/>
  <c r="H19" i="2"/>
  <c r="I19" i="2" s="1"/>
  <c r="H23" i="2"/>
  <c r="J23" i="2" s="1"/>
  <c r="H27" i="2"/>
  <c r="H31" i="2"/>
  <c r="J31" i="2" s="1"/>
  <c r="H35" i="2"/>
  <c r="I35" i="2" s="1"/>
  <c r="H39" i="2"/>
  <c r="J39" i="2" s="1"/>
  <c r="H43" i="2"/>
  <c r="H47" i="2"/>
  <c r="J47" i="2" s="1"/>
  <c r="H51" i="2"/>
  <c r="I51" i="2" s="1"/>
  <c r="H55" i="2"/>
  <c r="J55" i="2" s="1"/>
  <c r="H59" i="2"/>
  <c r="H63" i="2"/>
  <c r="J63" i="2" s="1"/>
  <c r="H67" i="2"/>
  <c r="I67" i="2" s="1"/>
  <c r="H71" i="2"/>
  <c r="J71" i="2" s="1"/>
  <c r="H75" i="2"/>
  <c r="H79" i="2"/>
  <c r="J79" i="2" s="1"/>
  <c r="H87" i="2"/>
  <c r="H95" i="2"/>
  <c r="I95" i="2" s="1"/>
  <c r="H103" i="2"/>
  <c r="I103" i="2" s="1"/>
  <c r="H111" i="2"/>
  <c r="I111" i="2" s="1"/>
  <c r="H119" i="2"/>
  <c r="H127" i="2"/>
  <c r="J127" i="2" s="1"/>
  <c r="H135" i="2"/>
  <c r="I135" i="2" s="1"/>
  <c r="H143" i="2"/>
  <c r="J143" i="2" s="1"/>
  <c r="H151" i="2"/>
  <c r="H159" i="2"/>
  <c r="I159" i="2" s="1"/>
  <c r="H167" i="2"/>
  <c r="I167" i="2" s="1"/>
  <c r="H175" i="2"/>
  <c r="I175" i="2" s="1"/>
  <c r="H183" i="2"/>
  <c r="H191" i="2"/>
  <c r="J191" i="2" s="1"/>
  <c r="H199" i="2"/>
  <c r="I199" i="2" s="1"/>
  <c r="H207" i="2"/>
  <c r="J207" i="2" s="1"/>
  <c r="H215" i="2"/>
  <c r="H223" i="2"/>
  <c r="I223" i="2" s="1"/>
  <c r="H231" i="2"/>
  <c r="I231" i="2" s="1"/>
  <c r="H239" i="2"/>
  <c r="I239" i="2" s="1"/>
  <c r="H247" i="2"/>
  <c r="H255" i="2"/>
  <c r="J255" i="2" s="1"/>
  <c r="H263" i="2"/>
  <c r="I263" i="2" s="1"/>
  <c r="H271" i="2"/>
  <c r="J271" i="2" s="1"/>
  <c r="H279" i="2"/>
  <c r="H287" i="2"/>
  <c r="I287" i="2" s="1"/>
  <c r="H295" i="2"/>
  <c r="I295" i="2" s="1"/>
  <c r="H303" i="2"/>
  <c r="I303" i="2" s="1"/>
  <c r="H311" i="2"/>
  <c r="H319" i="2"/>
  <c r="J319" i="2" s="1"/>
  <c r="H327" i="2"/>
  <c r="I327" i="2" s="1"/>
  <c r="H335" i="2"/>
  <c r="J335" i="2" s="1"/>
  <c r="H343" i="2"/>
  <c r="H351" i="2"/>
  <c r="I351" i="2" s="1"/>
  <c r="H359" i="2"/>
  <c r="J359" i="2" s="1"/>
  <c r="H367" i="2"/>
  <c r="I367" i="2" s="1"/>
  <c r="H375" i="2"/>
  <c r="H383" i="2"/>
  <c r="J383" i="2" s="1"/>
  <c r="H391" i="2"/>
  <c r="J391" i="2" s="1"/>
  <c r="H399" i="2"/>
  <c r="J399" i="2" s="1"/>
  <c r="H407" i="2"/>
  <c r="H419" i="2"/>
  <c r="J419" i="2" s="1"/>
  <c r="I438" i="2"/>
  <c r="I9" i="2"/>
  <c r="I21" i="2"/>
  <c r="J99" i="2"/>
  <c r="J277" i="2"/>
  <c r="I411" i="2"/>
  <c r="J411" i="2"/>
  <c r="H4" i="2"/>
  <c r="H6" i="2"/>
  <c r="H8" i="2"/>
  <c r="H10" i="2"/>
  <c r="H12" i="2"/>
  <c r="H14" i="2"/>
  <c r="H16" i="2"/>
  <c r="H18" i="2"/>
  <c r="H20" i="2"/>
  <c r="H22" i="2"/>
  <c r="H24" i="2"/>
  <c r="H26" i="2"/>
  <c r="H28" i="2"/>
  <c r="H30" i="2"/>
  <c r="H32" i="2"/>
  <c r="H34" i="2"/>
  <c r="H36" i="2"/>
  <c r="H38" i="2"/>
  <c r="H40" i="2"/>
  <c r="H42" i="2"/>
  <c r="H44" i="2"/>
  <c r="H46" i="2"/>
  <c r="H48" i="2"/>
  <c r="H50" i="2"/>
  <c r="H52" i="2"/>
  <c r="H54" i="2"/>
  <c r="H56" i="2"/>
  <c r="H58" i="2"/>
  <c r="H60" i="2"/>
  <c r="H62" i="2"/>
  <c r="H64" i="2"/>
  <c r="H66" i="2"/>
  <c r="H68" i="2"/>
  <c r="H70" i="2"/>
  <c r="H72" i="2"/>
  <c r="H74" i="2"/>
  <c r="H76" i="2"/>
  <c r="H78" i="2"/>
  <c r="H80" i="2"/>
  <c r="H82" i="2"/>
  <c r="H84" i="2"/>
  <c r="H86" i="2"/>
  <c r="H88" i="2"/>
  <c r="H90" i="2"/>
  <c r="H92" i="2"/>
  <c r="H94" i="2"/>
  <c r="H96" i="2"/>
  <c r="H98" i="2"/>
  <c r="H100" i="2"/>
  <c r="H102" i="2"/>
  <c r="H104" i="2"/>
  <c r="H106" i="2"/>
  <c r="H108" i="2"/>
  <c r="H110" i="2"/>
  <c r="H112" i="2"/>
  <c r="H114" i="2"/>
  <c r="H116" i="2"/>
  <c r="H118" i="2"/>
  <c r="H120" i="2"/>
  <c r="H122" i="2"/>
  <c r="H124" i="2"/>
  <c r="H126" i="2"/>
  <c r="H128" i="2"/>
  <c r="H130" i="2"/>
  <c r="H132" i="2"/>
  <c r="H134" i="2"/>
  <c r="H136" i="2"/>
  <c r="H138" i="2"/>
  <c r="H140" i="2"/>
  <c r="H142" i="2"/>
  <c r="H144" i="2"/>
  <c r="H146" i="2"/>
  <c r="H148" i="2"/>
  <c r="H150" i="2"/>
  <c r="H152" i="2"/>
  <c r="H154" i="2"/>
  <c r="H156" i="2"/>
  <c r="H158" i="2"/>
  <c r="H160" i="2"/>
  <c r="H162" i="2"/>
  <c r="H164" i="2"/>
  <c r="H166" i="2"/>
  <c r="H168" i="2"/>
  <c r="H170" i="2"/>
  <c r="H172" i="2"/>
  <c r="H174" i="2"/>
  <c r="H176" i="2"/>
  <c r="H178" i="2"/>
  <c r="H180" i="2"/>
  <c r="H182" i="2"/>
  <c r="H184" i="2"/>
  <c r="H186" i="2"/>
  <c r="H188" i="2"/>
  <c r="H190" i="2"/>
  <c r="H192" i="2"/>
  <c r="H194" i="2"/>
  <c r="H196" i="2"/>
  <c r="H198" i="2"/>
  <c r="H200" i="2"/>
  <c r="H202" i="2"/>
  <c r="H204" i="2"/>
  <c r="H206" i="2"/>
  <c r="H208" i="2"/>
  <c r="H210" i="2"/>
  <c r="H212" i="2"/>
  <c r="H214" i="2"/>
  <c r="H216" i="2"/>
  <c r="H218" i="2"/>
  <c r="H220" i="2"/>
  <c r="H222" i="2"/>
  <c r="H224" i="2"/>
  <c r="H226" i="2"/>
  <c r="H228" i="2"/>
  <c r="H230" i="2"/>
  <c r="H232" i="2"/>
  <c r="H234" i="2"/>
  <c r="H236" i="2"/>
  <c r="H238" i="2"/>
  <c r="H240" i="2"/>
  <c r="H242" i="2"/>
  <c r="H244" i="2"/>
  <c r="H246" i="2"/>
  <c r="H248" i="2"/>
  <c r="H250" i="2"/>
  <c r="H252" i="2"/>
  <c r="H254" i="2"/>
  <c r="H256" i="2"/>
  <c r="H258" i="2"/>
  <c r="H260" i="2"/>
  <c r="H262" i="2"/>
  <c r="H264" i="2"/>
  <c r="H266" i="2"/>
  <c r="H268" i="2"/>
  <c r="H270" i="2"/>
  <c r="H272" i="2"/>
  <c r="H274" i="2"/>
  <c r="H276" i="2"/>
  <c r="H278" i="2"/>
  <c r="H280" i="2"/>
  <c r="H282" i="2"/>
  <c r="H284" i="2"/>
  <c r="H286" i="2"/>
  <c r="H288" i="2"/>
  <c r="H290" i="2"/>
  <c r="H292" i="2"/>
  <c r="H294" i="2"/>
  <c r="H296" i="2"/>
  <c r="H298" i="2"/>
  <c r="H300" i="2"/>
  <c r="H302" i="2"/>
  <c r="H304" i="2"/>
  <c r="H306" i="2"/>
  <c r="H308" i="2"/>
  <c r="H310" i="2"/>
  <c r="H312" i="2"/>
  <c r="H314" i="2"/>
  <c r="H316" i="2"/>
  <c r="H318" i="2"/>
  <c r="H320" i="2"/>
  <c r="H322" i="2"/>
  <c r="H324" i="2"/>
  <c r="H326" i="2"/>
  <c r="H328" i="2"/>
  <c r="H330" i="2"/>
  <c r="H332" i="2"/>
  <c r="H334" i="2"/>
  <c r="H336" i="2"/>
  <c r="H338" i="2"/>
  <c r="H340" i="2"/>
  <c r="H342" i="2"/>
  <c r="H344" i="2"/>
  <c r="H346" i="2"/>
  <c r="H348" i="2"/>
  <c r="H350" i="2"/>
  <c r="H352" i="2"/>
  <c r="H354" i="2"/>
  <c r="H356" i="2"/>
  <c r="H358" i="2"/>
  <c r="H360" i="2"/>
  <c r="H362" i="2"/>
  <c r="H364" i="2"/>
  <c r="H366" i="2"/>
  <c r="H368" i="2"/>
  <c r="H370" i="2"/>
  <c r="H372" i="2"/>
  <c r="H374" i="2"/>
  <c r="H376" i="2"/>
  <c r="H378" i="2"/>
  <c r="H380" i="2"/>
  <c r="H382" i="2"/>
  <c r="H384" i="2"/>
  <c r="H386" i="2"/>
  <c r="H388" i="2"/>
  <c r="H390" i="2"/>
  <c r="H392" i="2"/>
  <c r="H394" i="2"/>
  <c r="H396" i="2"/>
  <c r="H398" i="2"/>
  <c r="H400" i="2"/>
  <c r="H402" i="2"/>
  <c r="H404" i="2"/>
  <c r="H406" i="2"/>
  <c r="H408" i="2"/>
  <c r="H410" i="2"/>
  <c r="H412" i="2"/>
  <c r="H416" i="2"/>
  <c r="H423" i="2"/>
  <c r="H431" i="2"/>
  <c r="H413" i="2"/>
  <c r="H415" i="2"/>
  <c r="H417" i="2"/>
  <c r="H421" i="2"/>
  <c r="H425" i="2"/>
  <c r="H429" i="2"/>
  <c r="H434" i="2"/>
  <c r="H418" i="2"/>
  <c r="H420" i="2"/>
  <c r="H422" i="2"/>
  <c r="H424" i="2"/>
  <c r="H426" i="2"/>
  <c r="H428" i="2"/>
  <c r="H430" i="2"/>
  <c r="H432" i="2"/>
  <c r="H436" i="2"/>
  <c r="H433" i="2"/>
  <c r="H435" i="2"/>
  <c r="H51" i="1"/>
  <c r="H62" i="1"/>
  <c r="G88" i="1"/>
  <c r="G93" i="1" s="1"/>
  <c r="G95" i="1" s="1"/>
  <c r="M26" i="1"/>
  <c r="I414" i="2" l="1"/>
  <c r="I193" i="2"/>
  <c r="K193" i="2" s="1"/>
  <c r="J347" i="2"/>
  <c r="J243" i="2"/>
  <c r="K243" i="2" s="1"/>
  <c r="J155" i="2"/>
  <c r="K155" i="2" s="1"/>
  <c r="I41" i="2"/>
  <c r="J371" i="2"/>
  <c r="K371" i="2" s="1"/>
  <c r="J309" i="2"/>
  <c r="K309" i="2" s="1"/>
  <c r="J253" i="2"/>
  <c r="J221" i="2"/>
  <c r="K221" i="2" s="1"/>
  <c r="I179" i="2"/>
  <c r="K179" i="2" s="1"/>
  <c r="J123" i="2"/>
  <c r="K123" i="2" s="1"/>
  <c r="I65" i="2"/>
  <c r="K65" i="2" s="1"/>
  <c r="I33" i="2"/>
  <c r="K33" i="2" s="1"/>
  <c r="I385" i="2"/>
  <c r="K385" i="2" s="1"/>
  <c r="I291" i="2"/>
  <c r="K291" i="2" s="1"/>
  <c r="I77" i="2"/>
  <c r="K77" i="2" s="1"/>
  <c r="J387" i="2"/>
  <c r="K387" i="2" s="1"/>
  <c r="I379" i="2"/>
  <c r="K379" i="2" s="1"/>
  <c r="I355" i="2"/>
  <c r="J315" i="2"/>
  <c r="K315" i="2" s="1"/>
  <c r="J307" i="2"/>
  <c r="K307" i="2" s="1"/>
  <c r="J285" i="2"/>
  <c r="K285" i="2" s="1"/>
  <c r="J259" i="2"/>
  <c r="J245" i="2"/>
  <c r="K245" i="2" s="1"/>
  <c r="I227" i="2"/>
  <c r="K227" i="2" s="1"/>
  <c r="J213" i="2"/>
  <c r="K213" i="2" s="1"/>
  <c r="J187" i="2"/>
  <c r="K187" i="2" s="1"/>
  <c r="J163" i="2"/>
  <c r="K163" i="2" s="1"/>
  <c r="J131" i="2"/>
  <c r="K131" i="2" s="1"/>
  <c r="I115" i="2"/>
  <c r="J91" i="2"/>
  <c r="K91" i="2" s="1"/>
  <c r="I69" i="2"/>
  <c r="K69" i="2" s="1"/>
  <c r="I53" i="2"/>
  <c r="I37" i="2"/>
  <c r="K37" i="2" s="1"/>
  <c r="I25" i="2"/>
  <c r="K25" i="2" s="1"/>
  <c r="I323" i="2"/>
  <c r="K323" i="2" s="1"/>
  <c r="I313" i="2"/>
  <c r="I137" i="2"/>
  <c r="K137" i="2" s="1"/>
  <c r="J105" i="2"/>
  <c r="K105" i="2" s="1"/>
  <c r="I57" i="2"/>
  <c r="K57" i="2" s="1"/>
  <c r="J363" i="2"/>
  <c r="K363" i="2" s="1"/>
  <c r="J305" i="2"/>
  <c r="K305" i="2" s="1"/>
  <c r="I255" i="2"/>
  <c r="K255" i="2" s="1"/>
  <c r="J239" i="2"/>
  <c r="K239" i="2" s="1"/>
  <c r="I195" i="2"/>
  <c r="K195" i="2" s="1"/>
  <c r="J171" i="2"/>
  <c r="K171" i="2" s="1"/>
  <c r="J73" i="2"/>
  <c r="K73" i="2" s="1"/>
  <c r="I405" i="2"/>
  <c r="K405" i="2" s="1"/>
  <c r="I381" i="2"/>
  <c r="K381" i="2" s="1"/>
  <c r="I373" i="2"/>
  <c r="K373" i="2" s="1"/>
  <c r="J349" i="2"/>
  <c r="J341" i="2"/>
  <c r="K341" i="2" s="1"/>
  <c r="J317" i="2"/>
  <c r="K317" i="2" s="1"/>
  <c r="J283" i="2"/>
  <c r="K283" i="2" s="1"/>
  <c r="J251" i="2"/>
  <c r="J219" i="2"/>
  <c r="K219" i="2" s="1"/>
  <c r="J189" i="2"/>
  <c r="J181" i="2"/>
  <c r="K181" i="2" s="1"/>
  <c r="J157" i="2"/>
  <c r="K157" i="2" s="1"/>
  <c r="J149" i="2"/>
  <c r="K149" i="2" s="1"/>
  <c r="J125" i="2"/>
  <c r="K125" i="2" s="1"/>
  <c r="J117" i="2"/>
  <c r="K117" i="2" s="1"/>
  <c r="J93" i="2"/>
  <c r="J85" i="2"/>
  <c r="K85" i="2" s="1"/>
  <c r="J67" i="2"/>
  <c r="K67" i="2" s="1"/>
  <c r="J51" i="2"/>
  <c r="K51" i="2" s="1"/>
  <c r="J35" i="2"/>
  <c r="J19" i="2"/>
  <c r="K19" i="2" s="1"/>
  <c r="I5" i="2"/>
  <c r="K5" i="2" s="1"/>
  <c r="I401" i="2"/>
  <c r="K401" i="2" s="1"/>
  <c r="I39" i="2"/>
  <c r="I427" i="2"/>
  <c r="K427" i="2" s="1"/>
  <c r="I395" i="2"/>
  <c r="K395" i="2" s="1"/>
  <c r="I377" i="2"/>
  <c r="K377" i="2" s="1"/>
  <c r="J369" i="2"/>
  <c r="K369" i="2" s="1"/>
  <c r="I353" i="2"/>
  <c r="K353" i="2" s="1"/>
  <c r="I331" i="2"/>
  <c r="K331" i="2" s="1"/>
  <c r="J289" i="2"/>
  <c r="K289" i="2" s="1"/>
  <c r="I271" i="2"/>
  <c r="K271" i="2" s="1"/>
  <c r="J223" i="2"/>
  <c r="K223" i="2" s="1"/>
  <c r="I209" i="2"/>
  <c r="K209" i="2" s="1"/>
  <c r="J153" i="2"/>
  <c r="K153" i="2" s="1"/>
  <c r="I147" i="2"/>
  <c r="K147" i="2" s="1"/>
  <c r="K115" i="2"/>
  <c r="I55" i="2"/>
  <c r="K55" i="2" s="1"/>
  <c r="I17" i="2"/>
  <c r="K17" i="2" s="1"/>
  <c r="I419" i="2"/>
  <c r="K419" i="2" s="1"/>
  <c r="J409" i="2"/>
  <c r="K409" i="2" s="1"/>
  <c r="I403" i="2"/>
  <c r="K403" i="2" s="1"/>
  <c r="I399" i="2"/>
  <c r="I393" i="2"/>
  <c r="K393" i="2" s="1"/>
  <c r="I383" i="2"/>
  <c r="K383" i="2" s="1"/>
  <c r="J367" i="2"/>
  <c r="K367" i="2" s="1"/>
  <c r="J361" i="2"/>
  <c r="K361" i="2" s="1"/>
  <c r="J351" i="2"/>
  <c r="K351" i="2" s="1"/>
  <c r="I337" i="2"/>
  <c r="K337" i="2" s="1"/>
  <c r="I321" i="2"/>
  <c r="K321" i="2" s="1"/>
  <c r="J299" i="2"/>
  <c r="J281" i="2"/>
  <c r="K281" i="2" s="1"/>
  <c r="I275" i="2"/>
  <c r="K275" i="2" s="1"/>
  <c r="I265" i="2"/>
  <c r="K265" i="2" s="1"/>
  <c r="J233" i="2"/>
  <c r="K233" i="2" s="1"/>
  <c r="I203" i="2"/>
  <c r="K203" i="2" s="1"/>
  <c r="I185" i="2"/>
  <c r="K185" i="2" s="1"/>
  <c r="J177" i="2"/>
  <c r="K177" i="2" s="1"/>
  <c r="J161" i="2"/>
  <c r="K161" i="2" s="1"/>
  <c r="I143" i="2"/>
  <c r="K143" i="2" s="1"/>
  <c r="I127" i="2"/>
  <c r="K127" i="2" s="1"/>
  <c r="J111" i="2"/>
  <c r="K111" i="2" s="1"/>
  <c r="J95" i="2"/>
  <c r="K95" i="2" s="1"/>
  <c r="I81" i="2"/>
  <c r="K81" i="2" s="1"/>
  <c r="I63" i="2"/>
  <c r="K63" i="2" s="1"/>
  <c r="I47" i="2"/>
  <c r="I29" i="2"/>
  <c r="K29" i="2" s="1"/>
  <c r="I13" i="2"/>
  <c r="K13" i="2" s="1"/>
  <c r="J345" i="2"/>
  <c r="K345" i="2" s="1"/>
  <c r="I339" i="2"/>
  <c r="K339" i="2" s="1"/>
  <c r="I335" i="2"/>
  <c r="K335" i="2" s="1"/>
  <c r="I329" i="2"/>
  <c r="K329" i="2" s="1"/>
  <c r="I319" i="2"/>
  <c r="K319" i="2" s="1"/>
  <c r="J303" i="2"/>
  <c r="K303" i="2" s="1"/>
  <c r="J297" i="2"/>
  <c r="K297" i="2" s="1"/>
  <c r="J287" i="2"/>
  <c r="K287" i="2" s="1"/>
  <c r="I273" i="2"/>
  <c r="K273" i="2" s="1"/>
  <c r="I267" i="2"/>
  <c r="K267" i="2" s="1"/>
  <c r="I257" i="2"/>
  <c r="K257" i="2" s="1"/>
  <c r="I249" i="2"/>
  <c r="K249" i="2" s="1"/>
  <c r="J241" i="2"/>
  <c r="K241" i="2" s="1"/>
  <c r="J235" i="2"/>
  <c r="K235" i="2" s="1"/>
  <c r="J225" i="2"/>
  <c r="K225" i="2" s="1"/>
  <c r="J217" i="2"/>
  <c r="K217" i="2" s="1"/>
  <c r="I211" i="2"/>
  <c r="I207" i="2"/>
  <c r="K207" i="2" s="1"/>
  <c r="I201" i="2"/>
  <c r="I191" i="2"/>
  <c r="K191" i="2" s="1"/>
  <c r="J175" i="2"/>
  <c r="K175" i="2" s="1"/>
  <c r="J169" i="2"/>
  <c r="K169" i="2" s="1"/>
  <c r="J159" i="2"/>
  <c r="K159" i="2" s="1"/>
  <c r="I145" i="2"/>
  <c r="K145" i="2" s="1"/>
  <c r="I139" i="2"/>
  <c r="K139" i="2" s="1"/>
  <c r="I129" i="2"/>
  <c r="K129" i="2" s="1"/>
  <c r="I121" i="2"/>
  <c r="K121" i="2" s="1"/>
  <c r="J113" i="2"/>
  <c r="K113" i="2" s="1"/>
  <c r="J107" i="2"/>
  <c r="K107" i="2" s="1"/>
  <c r="J97" i="2"/>
  <c r="K97" i="2" s="1"/>
  <c r="J89" i="2"/>
  <c r="K89" i="2" s="1"/>
  <c r="I83" i="2"/>
  <c r="K83" i="2" s="1"/>
  <c r="I79" i="2"/>
  <c r="K79" i="2" s="1"/>
  <c r="I71" i="2"/>
  <c r="K71" i="2" s="1"/>
  <c r="I61" i="2"/>
  <c r="K61" i="2" s="1"/>
  <c r="I49" i="2"/>
  <c r="K49" i="2" s="1"/>
  <c r="I45" i="2"/>
  <c r="K45" i="2" s="1"/>
  <c r="I31" i="2"/>
  <c r="K31" i="2" s="1"/>
  <c r="I23" i="2"/>
  <c r="K23" i="2" s="1"/>
  <c r="I15" i="2"/>
  <c r="K15" i="2" s="1"/>
  <c r="I7" i="2"/>
  <c r="K7" i="2" s="1"/>
  <c r="J407" i="2"/>
  <c r="I407" i="2"/>
  <c r="J375" i="2"/>
  <c r="I375" i="2"/>
  <c r="I343" i="2"/>
  <c r="J343" i="2"/>
  <c r="I311" i="2"/>
  <c r="J311" i="2"/>
  <c r="I279" i="2"/>
  <c r="J279" i="2"/>
  <c r="I247" i="2"/>
  <c r="J247" i="2"/>
  <c r="I215" i="2"/>
  <c r="J215" i="2"/>
  <c r="I183" i="2"/>
  <c r="J183" i="2"/>
  <c r="I151" i="2"/>
  <c r="J151" i="2"/>
  <c r="I119" i="2"/>
  <c r="J119" i="2"/>
  <c r="I87" i="2"/>
  <c r="J87" i="2"/>
  <c r="I75" i="2"/>
  <c r="J75" i="2"/>
  <c r="I59" i="2"/>
  <c r="J59" i="2"/>
  <c r="I43" i="2"/>
  <c r="J43" i="2"/>
  <c r="K35" i="2"/>
  <c r="I27" i="2"/>
  <c r="J27" i="2"/>
  <c r="I11" i="2"/>
  <c r="J11" i="2"/>
  <c r="K438" i="2"/>
  <c r="K93" i="2"/>
  <c r="I101" i="2"/>
  <c r="J101" i="2"/>
  <c r="I109" i="2"/>
  <c r="J109" i="2"/>
  <c r="I391" i="2"/>
  <c r="K391" i="2" s="1"/>
  <c r="I359" i="2"/>
  <c r="K359" i="2" s="1"/>
  <c r="J327" i="2"/>
  <c r="K327" i="2" s="1"/>
  <c r="J295" i="2"/>
  <c r="K295" i="2" s="1"/>
  <c r="J263" i="2"/>
  <c r="K263" i="2" s="1"/>
  <c r="J231" i="2"/>
  <c r="K231" i="2" s="1"/>
  <c r="J199" i="2"/>
  <c r="K199" i="2" s="1"/>
  <c r="J167" i="2"/>
  <c r="K167" i="2" s="1"/>
  <c r="J135" i="2"/>
  <c r="K135" i="2" s="1"/>
  <c r="J103" i="2"/>
  <c r="K103" i="2" s="1"/>
  <c r="K189" i="2"/>
  <c r="K414" i="2"/>
  <c r="I437" i="2"/>
  <c r="K437" i="2" s="1"/>
  <c r="I397" i="2"/>
  <c r="K397" i="2" s="1"/>
  <c r="I389" i="2"/>
  <c r="K389" i="2" s="1"/>
  <c r="I365" i="2"/>
  <c r="K365" i="2" s="1"/>
  <c r="I357" i="2"/>
  <c r="K357" i="2" s="1"/>
  <c r="J333" i="2"/>
  <c r="K333" i="2" s="1"/>
  <c r="J325" i="2"/>
  <c r="K325" i="2" s="1"/>
  <c r="J301" i="2"/>
  <c r="K301" i="2" s="1"/>
  <c r="J293" i="2"/>
  <c r="K293" i="2" s="1"/>
  <c r="J269" i="2"/>
  <c r="K269" i="2" s="1"/>
  <c r="J261" i="2"/>
  <c r="K261" i="2" s="1"/>
  <c r="J237" i="2"/>
  <c r="K237" i="2" s="1"/>
  <c r="J229" i="2"/>
  <c r="K229" i="2" s="1"/>
  <c r="J205" i="2"/>
  <c r="K205" i="2" s="1"/>
  <c r="J197" i="2"/>
  <c r="K197" i="2" s="1"/>
  <c r="J173" i="2"/>
  <c r="K173" i="2" s="1"/>
  <c r="J165" i="2"/>
  <c r="K165" i="2" s="1"/>
  <c r="J141" i="2"/>
  <c r="K141" i="2" s="1"/>
  <c r="J133" i="2"/>
  <c r="K133" i="2" s="1"/>
  <c r="K39" i="2"/>
  <c r="K277" i="2"/>
  <c r="K253" i="2"/>
  <c r="K313" i="2"/>
  <c r="K201" i="2"/>
  <c r="K99" i="2"/>
  <c r="K53" i="2"/>
  <c r="K47" i="2"/>
  <c r="K41" i="2"/>
  <c r="K21" i="2"/>
  <c r="K9" i="2"/>
  <c r="I435" i="2"/>
  <c r="J435" i="2"/>
  <c r="I436" i="2"/>
  <c r="J436" i="2"/>
  <c r="I430" i="2"/>
  <c r="J430" i="2"/>
  <c r="I426" i="2"/>
  <c r="J426" i="2"/>
  <c r="I422" i="2"/>
  <c r="J422" i="2"/>
  <c r="I418" i="2"/>
  <c r="J418" i="2"/>
  <c r="I429" i="2"/>
  <c r="J429" i="2"/>
  <c r="I421" i="2"/>
  <c r="J421" i="2"/>
  <c r="I415" i="2"/>
  <c r="J415" i="2"/>
  <c r="I431" i="2"/>
  <c r="J431" i="2"/>
  <c r="I416" i="2"/>
  <c r="J416" i="2"/>
  <c r="I410" i="2"/>
  <c r="J410" i="2"/>
  <c r="I406" i="2"/>
  <c r="J406" i="2"/>
  <c r="I402" i="2"/>
  <c r="J402" i="2"/>
  <c r="I398" i="2"/>
  <c r="J398" i="2"/>
  <c r="I394" i="2"/>
  <c r="J394" i="2"/>
  <c r="I390" i="2"/>
  <c r="J390" i="2"/>
  <c r="I386" i="2"/>
  <c r="J386" i="2"/>
  <c r="I382" i="2"/>
  <c r="J382" i="2"/>
  <c r="I378" i="2"/>
  <c r="J378" i="2"/>
  <c r="I374" i="2"/>
  <c r="J374" i="2"/>
  <c r="I370" i="2"/>
  <c r="J370" i="2"/>
  <c r="I366" i="2"/>
  <c r="J366" i="2"/>
  <c r="I362" i="2"/>
  <c r="J362" i="2"/>
  <c r="I358" i="2"/>
  <c r="J358" i="2"/>
  <c r="I354" i="2"/>
  <c r="J354" i="2"/>
  <c r="J350" i="2"/>
  <c r="I350" i="2"/>
  <c r="J346" i="2"/>
  <c r="I346" i="2"/>
  <c r="J342" i="2"/>
  <c r="I342" i="2"/>
  <c r="J338" i="2"/>
  <c r="I338" i="2"/>
  <c r="J334" i="2"/>
  <c r="I334" i="2"/>
  <c r="J330" i="2"/>
  <c r="I330" i="2"/>
  <c r="J326" i="2"/>
  <c r="I326" i="2"/>
  <c r="J322" i="2"/>
  <c r="I322" i="2"/>
  <c r="J318" i="2"/>
  <c r="I318" i="2"/>
  <c r="J314" i="2"/>
  <c r="I314" i="2"/>
  <c r="J310" i="2"/>
  <c r="I310" i="2"/>
  <c r="J306" i="2"/>
  <c r="I306" i="2"/>
  <c r="J302" i="2"/>
  <c r="I302" i="2"/>
  <c r="J298" i="2"/>
  <c r="I298" i="2"/>
  <c r="J294" i="2"/>
  <c r="I294" i="2"/>
  <c r="J290" i="2"/>
  <c r="I290" i="2"/>
  <c r="J286" i="2"/>
  <c r="I286" i="2"/>
  <c r="J282" i="2"/>
  <c r="I282" i="2"/>
  <c r="J278" i="2"/>
  <c r="I278" i="2"/>
  <c r="J274" i="2"/>
  <c r="I274" i="2"/>
  <c r="J270" i="2"/>
  <c r="I270" i="2"/>
  <c r="J266" i="2"/>
  <c r="I266" i="2"/>
  <c r="J262" i="2"/>
  <c r="I262" i="2"/>
  <c r="J258" i="2"/>
  <c r="I258" i="2"/>
  <c r="J254" i="2"/>
  <c r="I254" i="2"/>
  <c r="J250" i="2"/>
  <c r="I250" i="2"/>
  <c r="J246" i="2"/>
  <c r="I246" i="2"/>
  <c r="J242" i="2"/>
  <c r="I242" i="2"/>
  <c r="J238" i="2"/>
  <c r="I238" i="2"/>
  <c r="J234" i="2"/>
  <c r="I234" i="2"/>
  <c r="J230" i="2"/>
  <c r="I230" i="2"/>
  <c r="J226" i="2"/>
  <c r="I226" i="2"/>
  <c r="J222" i="2"/>
  <c r="I222" i="2"/>
  <c r="J218" i="2"/>
  <c r="I218" i="2"/>
  <c r="J214" i="2"/>
  <c r="I214" i="2"/>
  <c r="J210" i="2"/>
  <c r="I210" i="2"/>
  <c r="J206" i="2"/>
  <c r="I206" i="2"/>
  <c r="J202" i="2"/>
  <c r="I202" i="2"/>
  <c r="J198" i="2"/>
  <c r="I198" i="2"/>
  <c r="J194" i="2"/>
  <c r="I194" i="2"/>
  <c r="J190" i="2"/>
  <c r="I190" i="2"/>
  <c r="J186" i="2"/>
  <c r="I186" i="2"/>
  <c r="J182" i="2"/>
  <c r="I182" i="2"/>
  <c r="J178" i="2"/>
  <c r="I178" i="2"/>
  <c r="J174" i="2"/>
  <c r="I174" i="2"/>
  <c r="J170" i="2"/>
  <c r="I170" i="2"/>
  <c r="J166" i="2"/>
  <c r="I166" i="2"/>
  <c r="J162" i="2"/>
  <c r="I162" i="2"/>
  <c r="J158" i="2"/>
  <c r="I158" i="2"/>
  <c r="J154" i="2"/>
  <c r="I154" i="2"/>
  <c r="J150" i="2"/>
  <c r="I150" i="2"/>
  <c r="J146" i="2"/>
  <c r="I146" i="2"/>
  <c r="J142" i="2"/>
  <c r="I142" i="2"/>
  <c r="J138" i="2"/>
  <c r="I138" i="2"/>
  <c r="J134" i="2"/>
  <c r="I134" i="2"/>
  <c r="J130" i="2"/>
  <c r="I130" i="2"/>
  <c r="J126" i="2"/>
  <c r="I126" i="2"/>
  <c r="J122" i="2"/>
  <c r="I122" i="2"/>
  <c r="J118" i="2"/>
  <c r="I118" i="2"/>
  <c r="J114" i="2"/>
  <c r="I114" i="2"/>
  <c r="J110" i="2"/>
  <c r="I110" i="2"/>
  <c r="J106" i="2"/>
  <c r="I106" i="2"/>
  <c r="J102" i="2"/>
  <c r="I102" i="2"/>
  <c r="J98" i="2"/>
  <c r="I98" i="2"/>
  <c r="J94" i="2"/>
  <c r="I94" i="2"/>
  <c r="J90" i="2"/>
  <c r="I90" i="2"/>
  <c r="J86" i="2"/>
  <c r="I86" i="2"/>
  <c r="J82" i="2"/>
  <c r="I82" i="2"/>
  <c r="J78" i="2"/>
  <c r="I78" i="2"/>
  <c r="J74" i="2"/>
  <c r="I74" i="2"/>
  <c r="J70" i="2"/>
  <c r="I70" i="2"/>
  <c r="J66" i="2"/>
  <c r="I66" i="2"/>
  <c r="J62" i="2"/>
  <c r="I62" i="2"/>
  <c r="J58" i="2"/>
  <c r="I58" i="2"/>
  <c r="J54" i="2"/>
  <c r="I54" i="2"/>
  <c r="J50" i="2"/>
  <c r="I50" i="2"/>
  <c r="J46" i="2"/>
  <c r="I46" i="2"/>
  <c r="J42" i="2"/>
  <c r="I42" i="2"/>
  <c r="J38" i="2"/>
  <c r="I38" i="2"/>
  <c r="J34" i="2"/>
  <c r="I34" i="2"/>
  <c r="J30" i="2"/>
  <c r="I30" i="2"/>
  <c r="J26" i="2"/>
  <c r="I26" i="2"/>
  <c r="J22" i="2"/>
  <c r="I22" i="2"/>
  <c r="J18" i="2"/>
  <c r="I18" i="2"/>
  <c r="J14" i="2"/>
  <c r="I14" i="2"/>
  <c r="J10" i="2"/>
  <c r="I10" i="2"/>
  <c r="J6" i="2"/>
  <c r="I6" i="2"/>
  <c r="I433" i="2"/>
  <c r="J433" i="2"/>
  <c r="I432" i="2"/>
  <c r="J432" i="2"/>
  <c r="I428" i="2"/>
  <c r="J428" i="2"/>
  <c r="I424" i="2"/>
  <c r="J424" i="2"/>
  <c r="I420" i="2"/>
  <c r="J420" i="2"/>
  <c r="I434" i="2"/>
  <c r="J434" i="2"/>
  <c r="I425" i="2"/>
  <c r="J425" i="2"/>
  <c r="I417" i="2"/>
  <c r="J417" i="2"/>
  <c r="I413" i="2"/>
  <c r="J413" i="2"/>
  <c r="I423" i="2"/>
  <c r="J423" i="2"/>
  <c r="I412" i="2"/>
  <c r="J412" i="2"/>
  <c r="I408" i="2"/>
  <c r="J408" i="2"/>
  <c r="I404" i="2"/>
  <c r="J404" i="2"/>
  <c r="I400" i="2"/>
  <c r="J400" i="2"/>
  <c r="I396" i="2"/>
  <c r="J396" i="2"/>
  <c r="I392" i="2"/>
  <c r="J392" i="2"/>
  <c r="I388" i="2"/>
  <c r="J388" i="2"/>
  <c r="I384" i="2"/>
  <c r="J384" i="2"/>
  <c r="I380" i="2"/>
  <c r="J380" i="2"/>
  <c r="I376" i="2"/>
  <c r="J376" i="2"/>
  <c r="I372" i="2"/>
  <c r="J372" i="2"/>
  <c r="I368" i="2"/>
  <c r="J368" i="2"/>
  <c r="I364" i="2"/>
  <c r="J364" i="2"/>
  <c r="I360" i="2"/>
  <c r="J360" i="2"/>
  <c r="I356" i="2"/>
  <c r="J356" i="2"/>
  <c r="J352" i="2"/>
  <c r="I352" i="2"/>
  <c r="J348" i="2"/>
  <c r="I348" i="2"/>
  <c r="J344" i="2"/>
  <c r="I344" i="2"/>
  <c r="J340" i="2"/>
  <c r="I340" i="2"/>
  <c r="J336" i="2"/>
  <c r="I336" i="2"/>
  <c r="J332" i="2"/>
  <c r="I332" i="2"/>
  <c r="J328" i="2"/>
  <c r="I328" i="2"/>
  <c r="J324" i="2"/>
  <c r="I324" i="2"/>
  <c r="J320" i="2"/>
  <c r="I320" i="2"/>
  <c r="J316" i="2"/>
  <c r="I316" i="2"/>
  <c r="J312" i="2"/>
  <c r="I312" i="2"/>
  <c r="J308" i="2"/>
  <c r="I308" i="2"/>
  <c r="J304" i="2"/>
  <c r="I304" i="2"/>
  <c r="J300" i="2"/>
  <c r="I300" i="2"/>
  <c r="J296" i="2"/>
  <c r="I296" i="2"/>
  <c r="J292" i="2"/>
  <c r="I292" i="2"/>
  <c r="J288" i="2"/>
  <c r="I288" i="2"/>
  <c r="J284" i="2"/>
  <c r="I284" i="2"/>
  <c r="J280" i="2"/>
  <c r="I280" i="2"/>
  <c r="J276" i="2"/>
  <c r="I276" i="2"/>
  <c r="J272" i="2"/>
  <c r="I272" i="2"/>
  <c r="J268" i="2"/>
  <c r="I268" i="2"/>
  <c r="J264" i="2"/>
  <c r="I264" i="2"/>
  <c r="J260" i="2"/>
  <c r="I260" i="2"/>
  <c r="J256" i="2"/>
  <c r="I256" i="2"/>
  <c r="J252" i="2"/>
  <c r="I252" i="2"/>
  <c r="J248" i="2"/>
  <c r="I248" i="2"/>
  <c r="J244" i="2"/>
  <c r="I244" i="2"/>
  <c r="J240" i="2"/>
  <c r="I240" i="2"/>
  <c r="J236" i="2"/>
  <c r="I236" i="2"/>
  <c r="J232" i="2"/>
  <c r="I232" i="2"/>
  <c r="J228" i="2"/>
  <c r="I228" i="2"/>
  <c r="J224" i="2"/>
  <c r="I224" i="2"/>
  <c r="J220" i="2"/>
  <c r="I220" i="2"/>
  <c r="J216" i="2"/>
  <c r="I216" i="2"/>
  <c r="J212" i="2"/>
  <c r="I212" i="2"/>
  <c r="J208" i="2"/>
  <c r="I208" i="2"/>
  <c r="J204" i="2"/>
  <c r="I204" i="2"/>
  <c r="J200" i="2"/>
  <c r="I200" i="2"/>
  <c r="J196" i="2"/>
  <c r="I196" i="2"/>
  <c r="J192" i="2"/>
  <c r="I192" i="2"/>
  <c r="J188" i="2"/>
  <c r="I188" i="2"/>
  <c r="J184" i="2"/>
  <c r="I184" i="2"/>
  <c r="J180" i="2"/>
  <c r="I180" i="2"/>
  <c r="J176" i="2"/>
  <c r="I176" i="2"/>
  <c r="J172" i="2"/>
  <c r="I172" i="2"/>
  <c r="J168" i="2"/>
  <c r="I168" i="2"/>
  <c r="J164" i="2"/>
  <c r="I164" i="2"/>
  <c r="J160" i="2"/>
  <c r="I160" i="2"/>
  <c r="J156" i="2"/>
  <c r="I156" i="2"/>
  <c r="J152" i="2"/>
  <c r="I152" i="2"/>
  <c r="J148" i="2"/>
  <c r="I148" i="2"/>
  <c r="J144" i="2"/>
  <c r="I144" i="2"/>
  <c r="J140" i="2"/>
  <c r="I140" i="2"/>
  <c r="J136" i="2"/>
  <c r="I136" i="2"/>
  <c r="J132" i="2"/>
  <c r="I132" i="2"/>
  <c r="J128" i="2"/>
  <c r="I128" i="2"/>
  <c r="J124" i="2"/>
  <c r="I124" i="2"/>
  <c r="J120" i="2"/>
  <c r="I120" i="2"/>
  <c r="J116" i="2"/>
  <c r="I116" i="2"/>
  <c r="J112" i="2"/>
  <c r="I112" i="2"/>
  <c r="J108" i="2"/>
  <c r="I108" i="2"/>
  <c r="J104" i="2"/>
  <c r="I104" i="2"/>
  <c r="J100" i="2"/>
  <c r="I100" i="2"/>
  <c r="J96" i="2"/>
  <c r="I96" i="2"/>
  <c r="J92" i="2"/>
  <c r="I92" i="2"/>
  <c r="J88" i="2"/>
  <c r="I88" i="2"/>
  <c r="J84" i="2"/>
  <c r="I84" i="2"/>
  <c r="J80" i="2"/>
  <c r="I80" i="2"/>
  <c r="J76" i="2"/>
  <c r="I76" i="2"/>
  <c r="J72" i="2"/>
  <c r="I72" i="2"/>
  <c r="J68" i="2"/>
  <c r="I68" i="2"/>
  <c r="J64" i="2"/>
  <c r="I64" i="2"/>
  <c r="J60" i="2"/>
  <c r="I60" i="2"/>
  <c r="J56" i="2"/>
  <c r="I56" i="2"/>
  <c r="J52" i="2"/>
  <c r="I52" i="2"/>
  <c r="J48" i="2"/>
  <c r="I48" i="2"/>
  <c r="J44" i="2"/>
  <c r="I44" i="2"/>
  <c r="J40" i="2"/>
  <c r="I40" i="2"/>
  <c r="J36" i="2"/>
  <c r="I36" i="2"/>
  <c r="J32" i="2"/>
  <c r="I32" i="2"/>
  <c r="J28" i="2"/>
  <c r="I28" i="2"/>
  <c r="J24" i="2"/>
  <c r="I24" i="2"/>
  <c r="J20" i="2"/>
  <c r="I20" i="2"/>
  <c r="J16" i="2"/>
  <c r="I16" i="2"/>
  <c r="J12" i="2"/>
  <c r="I12" i="2"/>
  <c r="J8" i="2"/>
  <c r="I8" i="2"/>
  <c r="I4" i="2"/>
  <c r="J4" i="2"/>
  <c r="K211" i="2"/>
  <c r="K411" i="2"/>
  <c r="K399" i="2"/>
  <c r="K355" i="2"/>
  <c r="K347" i="2"/>
  <c r="K349" i="2"/>
  <c r="K251" i="2"/>
  <c r="K299" i="2"/>
  <c r="K259" i="2"/>
  <c r="H440" i="2"/>
  <c r="H94" i="1" s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1" i="1"/>
  <c r="H60" i="1"/>
  <c r="H59" i="1"/>
  <c r="H58" i="1"/>
  <c r="H57" i="1"/>
  <c r="H56" i="1"/>
  <c r="H55" i="1"/>
  <c r="H54" i="1"/>
  <c r="H53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J10" i="1" l="1"/>
  <c r="I10" i="1"/>
  <c r="K330" i="2"/>
  <c r="K122" i="2"/>
  <c r="K8" i="2"/>
  <c r="K12" i="2"/>
  <c r="K16" i="2"/>
  <c r="K20" i="2"/>
  <c r="K24" i="2"/>
  <c r="K28" i="2"/>
  <c r="K32" i="2"/>
  <c r="K36" i="2"/>
  <c r="K40" i="2"/>
  <c r="K44" i="2"/>
  <c r="K48" i="2"/>
  <c r="K52" i="2"/>
  <c r="K56" i="2"/>
  <c r="K60" i="2"/>
  <c r="K64" i="2"/>
  <c r="K68" i="2"/>
  <c r="K72" i="2"/>
  <c r="K76" i="2"/>
  <c r="K80" i="2"/>
  <c r="K84" i="2"/>
  <c r="K88" i="2"/>
  <c r="K92" i="2"/>
  <c r="K96" i="2"/>
  <c r="K100" i="2"/>
  <c r="K104" i="2"/>
  <c r="K108" i="2"/>
  <c r="K112" i="2"/>
  <c r="K116" i="2"/>
  <c r="K120" i="2"/>
  <c r="K124" i="2"/>
  <c r="K128" i="2"/>
  <c r="K132" i="2"/>
  <c r="K136" i="2"/>
  <c r="K140" i="2"/>
  <c r="K144" i="2"/>
  <c r="K148" i="2"/>
  <c r="K152" i="2"/>
  <c r="K156" i="2"/>
  <c r="K160" i="2"/>
  <c r="K164" i="2"/>
  <c r="K168" i="2"/>
  <c r="K172" i="2"/>
  <c r="K176" i="2"/>
  <c r="K180" i="2"/>
  <c r="K184" i="2"/>
  <c r="K188" i="2"/>
  <c r="K192" i="2"/>
  <c r="K196" i="2"/>
  <c r="K200" i="2"/>
  <c r="K204" i="2"/>
  <c r="K208" i="2"/>
  <c r="K212" i="2"/>
  <c r="K216" i="2"/>
  <c r="K220" i="2"/>
  <c r="K224" i="2"/>
  <c r="K228" i="2"/>
  <c r="K232" i="2"/>
  <c r="K236" i="2"/>
  <c r="K240" i="2"/>
  <c r="K244" i="2"/>
  <c r="K248" i="2"/>
  <c r="K252" i="2"/>
  <c r="K256" i="2"/>
  <c r="K260" i="2"/>
  <c r="K264" i="2"/>
  <c r="K268" i="2"/>
  <c r="K272" i="2"/>
  <c r="K276" i="2"/>
  <c r="K280" i="2"/>
  <c r="K284" i="2"/>
  <c r="K288" i="2"/>
  <c r="K292" i="2"/>
  <c r="K296" i="2"/>
  <c r="K300" i="2"/>
  <c r="K304" i="2"/>
  <c r="K308" i="2"/>
  <c r="K312" i="2"/>
  <c r="K316" i="2"/>
  <c r="K320" i="2"/>
  <c r="K324" i="2"/>
  <c r="K328" i="2"/>
  <c r="K58" i="2"/>
  <c r="K250" i="2"/>
  <c r="K402" i="2"/>
  <c r="K421" i="2"/>
  <c r="K183" i="2"/>
  <c r="K332" i="2"/>
  <c r="K336" i="2"/>
  <c r="K340" i="2"/>
  <c r="K344" i="2"/>
  <c r="K348" i="2"/>
  <c r="K352" i="2"/>
  <c r="K413" i="2"/>
  <c r="K215" i="2"/>
  <c r="K247" i="2"/>
  <c r="K279" i="2"/>
  <c r="K311" i="2"/>
  <c r="K343" i="2"/>
  <c r="K375" i="2"/>
  <c r="K407" i="2"/>
  <c r="K10" i="2"/>
  <c r="K18" i="2"/>
  <c r="K26" i="2"/>
  <c r="K34" i="2"/>
  <c r="K42" i="2"/>
  <c r="K50" i="2"/>
  <c r="K66" i="2"/>
  <c r="K74" i="2"/>
  <c r="K82" i="2"/>
  <c r="K90" i="2"/>
  <c r="K98" i="2"/>
  <c r="K106" i="2"/>
  <c r="K114" i="2"/>
  <c r="K130" i="2"/>
  <c r="K138" i="2"/>
  <c r="K146" i="2"/>
  <c r="K154" i="2"/>
  <c r="K162" i="2"/>
  <c r="K178" i="2"/>
  <c r="K186" i="2"/>
  <c r="K194" i="2"/>
  <c r="K210" i="2"/>
  <c r="K218" i="2"/>
  <c r="K226" i="2"/>
  <c r="K242" i="2"/>
  <c r="K266" i="2"/>
  <c r="K274" i="2"/>
  <c r="K298" i="2"/>
  <c r="K314" i="2"/>
  <c r="K354" i="2"/>
  <c r="K366" i="2"/>
  <c r="K378" i="2"/>
  <c r="K386" i="2"/>
  <c r="K394" i="2"/>
  <c r="K416" i="2"/>
  <c r="K109" i="2"/>
  <c r="K101" i="2"/>
  <c r="K11" i="2"/>
  <c r="K27" i="2"/>
  <c r="K75" i="2"/>
  <c r="K87" i="2"/>
  <c r="K119" i="2"/>
  <c r="K417" i="2"/>
  <c r="K425" i="2"/>
  <c r="K43" i="2"/>
  <c r="K59" i="2"/>
  <c r="K151" i="2"/>
  <c r="K6" i="2"/>
  <c r="K14" i="2"/>
  <c r="K22" i="2"/>
  <c r="K30" i="2"/>
  <c r="K38" i="2"/>
  <c r="K46" i="2"/>
  <c r="K54" i="2"/>
  <c r="K62" i="2"/>
  <c r="K70" i="2"/>
  <c r="K78" i="2"/>
  <c r="K86" i="2"/>
  <c r="K94" i="2"/>
  <c r="K102" i="2"/>
  <c r="K110" i="2"/>
  <c r="K118" i="2"/>
  <c r="K126" i="2"/>
  <c r="K134" i="2"/>
  <c r="K142" i="2"/>
  <c r="K150" i="2"/>
  <c r="K158" i="2"/>
  <c r="K166" i="2"/>
  <c r="K182" i="2"/>
  <c r="K190" i="2"/>
  <c r="K198" i="2"/>
  <c r="K214" i="2"/>
  <c r="K222" i="2"/>
  <c r="K230" i="2"/>
  <c r="K246" i="2"/>
  <c r="K258" i="2"/>
  <c r="K270" i="2"/>
  <c r="K278" i="2"/>
  <c r="K306" i="2"/>
  <c r="K322" i="2"/>
  <c r="K338" i="2"/>
  <c r="K358" i="2"/>
  <c r="K362" i="2"/>
  <c r="K370" i="2"/>
  <c r="K374" i="2"/>
  <c r="K382" i="2"/>
  <c r="K390" i="2"/>
  <c r="K398" i="2"/>
  <c r="K406" i="2"/>
  <c r="K410" i="2"/>
  <c r="K431" i="2"/>
  <c r="K415" i="2"/>
  <c r="K429" i="2"/>
  <c r="K4" i="2"/>
  <c r="K356" i="2"/>
  <c r="K360" i="2"/>
  <c r="K364" i="2"/>
  <c r="K368" i="2"/>
  <c r="K372" i="2"/>
  <c r="K376" i="2"/>
  <c r="K380" i="2"/>
  <c r="K384" i="2"/>
  <c r="K388" i="2"/>
  <c r="K392" i="2"/>
  <c r="K396" i="2"/>
  <c r="K400" i="2"/>
  <c r="K404" i="2"/>
  <c r="K408" i="2"/>
  <c r="K412" i="2"/>
  <c r="K423" i="2"/>
  <c r="K170" i="2"/>
  <c r="K174" i="2"/>
  <c r="K202" i="2"/>
  <c r="K206" i="2"/>
  <c r="K234" i="2"/>
  <c r="K238" i="2"/>
  <c r="K254" i="2"/>
  <c r="K262" i="2"/>
  <c r="K282" i="2"/>
  <c r="K286" i="2"/>
  <c r="K290" i="2"/>
  <c r="K294" i="2"/>
  <c r="K302" i="2"/>
  <c r="K310" i="2"/>
  <c r="K318" i="2"/>
  <c r="K326" i="2"/>
  <c r="K334" i="2"/>
  <c r="K342" i="2"/>
  <c r="K346" i="2"/>
  <c r="K350" i="2"/>
  <c r="K434" i="2"/>
  <c r="K424" i="2"/>
  <c r="K432" i="2"/>
  <c r="J440" i="2"/>
  <c r="J94" i="1" s="1"/>
  <c r="K435" i="2"/>
  <c r="K420" i="2"/>
  <c r="K428" i="2"/>
  <c r="K418" i="2"/>
  <c r="K422" i="2"/>
  <c r="K426" i="2"/>
  <c r="K430" i="2"/>
  <c r="K436" i="2"/>
  <c r="I440" i="2"/>
  <c r="I94" i="1" s="1"/>
  <c r="K433" i="2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9" i="1"/>
  <c r="I9" i="1"/>
  <c r="J8" i="1"/>
  <c r="I8" i="1"/>
  <c r="J7" i="1"/>
  <c r="I7" i="1"/>
  <c r="J6" i="1"/>
  <c r="I6" i="1"/>
  <c r="J5" i="1"/>
  <c r="I5" i="1"/>
  <c r="J4" i="1"/>
  <c r="J88" i="1" s="1"/>
  <c r="J93" i="1" s="1"/>
  <c r="I4" i="1"/>
  <c r="H88" i="1"/>
  <c r="H93" i="1" s="1"/>
  <c r="H95" i="1" s="1"/>
  <c r="H96" i="1" s="1"/>
  <c r="J95" i="1" l="1"/>
  <c r="J96" i="1" s="1"/>
  <c r="K440" i="2"/>
  <c r="K94" i="1" s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I88" i="1"/>
  <c r="I93" i="1" s="1"/>
  <c r="I95" i="1" s="1"/>
  <c r="I96" i="1" s="1"/>
  <c r="K4" i="1"/>
  <c r="K88" i="1" l="1"/>
  <c r="K93" i="1" s="1"/>
  <c r="K95" i="1" s="1"/>
  <c r="K96" i="1" s="1"/>
</calcChain>
</file>

<file path=xl/comments1.xml><?xml version="1.0" encoding="utf-8"?>
<comments xmlns="http://schemas.openxmlformats.org/spreadsheetml/2006/main">
  <authors>
    <author>213</author>
  </authors>
  <commentList>
    <comment ref="G21" authorId="0" guid="{48B69EDE-E910-474F-9790-3096F56E3B32}" shapeId="0">
      <text>
        <r>
          <rPr>
            <b/>
            <sz val="9"/>
            <color indexed="81"/>
            <rFont val="Tahoma"/>
            <family val="2"/>
            <charset val="238"/>
          </rPr>
          <t>213:</t>
        </r>
        <r>
          <rPr>
            <sz val="9"/>
            <color indexed="81"/>
            <rFont val="Tahoma"/>
            <family val="2"/>
            <charset val="238"/>
          </rPr>
          <t xml:space="preserve">
nemají nepedagogické pracovníky!!!
</t>
        </r>
      </text>
    </comment>
  </commentList>
</comments>
</file>

<file path=xl/comments2.xml><?xml version="1.0" encoding="utf-8"?>
<comments xmlns="http://schemas.openxmlformats.org/spreadsheetml/2006/main">
  <authors>
    <author>Věra Neumannová</author>
    <author>518</author>
    <author>Dagmar Skoupilová</author>
    <author>Skoupilová Dagmar Ing.</author>
    <author>Ludmila Kazdová</author>
    <author>413</author>
    <author>857</author>
  </authors>
  <commentList>
    <comment ref="B29" authorId="0" guid="{96392E5B-60CF-4993-BEE0-4C06FE78D497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původní č. účtu 181895180/0300 změněno od 1. 7. 2016 na č. ú. 2000995860/2010
</t>
        </r>
      </text>
    </comment>
    <comment ref="B31" authorId="0" guid="{7B49CA50-F283-488E-A8F7-08C4AAC363E9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původní č. účtu 602320247/0100 změněno od 1.7.2016 na č.ú. 2000998519/2010
</t>
        </r>
      </text>
    </comment>
    <comment ref="B32" authorId="1" guid="{C8368D26-0625-461A-AFA8-D60AE0DCC2E7}" shapeId="0">
      <text>
        <r>
          <rPr>
            <b/>
            <sz val="9"/>
            <color indexed="81"/>
            <rFont val="Tahoma"/>
            <charset val="1"/>
          </rPr>
          <t>518: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b/>
            <sz val="9"/>
            <color indexed="81"/>
            <rFont val="Tahoma"/>
            <charset val="1"/>
          </rPr>
          <t xml:space="preserve">původní č. účtu 605560297/0100 změněno dle žádosti školy k 25.2.2013 na  4200385943/6800
</t>
        </r>
      </text>
    </comment>
    <comment ref="B38" authorId="0" guid="{6AB53F70-E797-4263-B455-44F07CFB8FF8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původní číslo 8600109524/0600 změněno od 1.6.2015 na 107-9339430297/0100
</t>
        </r>
      </text>
    </comment>
    <comment ref="B116" authorId="0" guid="{E50CCF0D-DDBC-4AD3-A12B-994C1CC8BD31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původní č. účtu 107-1092464359/0800 změněno od 1. 1. 2017 na 1092464359/0800</t>
        </r>
      </text>
    </comment>
    <comment ref="F164" authorId="0" guid="{2CAC4F1B-3D9B-4169-BE7A-E6ADFD0F098E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zřízena k 1. 1. 2017
</t>
        </r>
      </text>
    </comment>
    <comment ref="B176" authorId="2" guid="{295C0A9D-F737-4B2A-AEC5-6D997F1EACE0}" shapeId="0">
      <text>
        <r>
          <rPr>
            <b/>
            <sz val="9"/>
            <color indexed="81"/>
            <rFont val="Tahoma"/>
            <charset val="1"/>
          </rPr>
          <t>Dagmar Skoupilová:</t>
        </r>
        <r>
          <rPr>
            <sz val="9"/>
            <color indexed="81"/>
            <rFont val="Tahoma"/>
            <charset val="1"/>
          </rPr>
          <t xml:space="preserve">
nové číslo účtu na KÚ oznámeno dne 22.5.2012
(původní č.ú. 1163147319/0800)</t>
        </r>
      </text>
    </comment>
    <comment ref="B189" authorId="0" guid="{A37F81F5-5D0E-4470-A511-0CC0B1385583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původní číslo 78-8861520207/0100 změněno od 26.2.2014 na č. účtu 214086989/0600</t>
        </r>
      </text>
    </comment>
    <comment ref="F221" authorId="0" guid="{AFF7BD77-E96F-475A-A6CA-8FDC36955CA6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změna názvu - od 1. 8. 2016 sloučena MŠ se ZŠ Hronov-Velký Dřevíč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22" authorId="0" guid="{55E52FD7-3352-4DE7-BF04-B788C0B462A8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od 1. 8. 2016 ZŠ Hronov - Velký Dřevíč sloučena s MŠ
</t>
        </r>
      </text>
    </comment>
    <comment ref="B240" authorId="0" guid="{70367DCC-1F40-42C9-9196-B0FA87460FD5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18.8.2015 změna č. účtu z 18633551/0100 na č. účtu 2000323861/2010
</t>
        </r>
      </text>
    </comment>
    <comment ref="B277" authorId="0" guid="{0DF4273C-04C1-4690-A9CB-9AE5850275EB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původní č. účtu 180812232/0300 změněno od 1.9.2016 na 4285232339/0800
</t>
        </r>
      </text>
    </comment>
    <comment ref="B281" authorId="0" guid="{10BCC8C3-C7DC-4523-830E-FC10F21BA0BE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původní č. účtu 162457820/0600 změněno na nové č. účtu 221953067/0600</t>
        </r>
      </text>
    </comment>
    <comment ref="B283" authorId="0" guid="{553EA66A-01CC-427A-A2A5-11B279F202B1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od 1.1.2015 změněno č. účtu 
původní:    1244282379/0800
nové:          216220395/0600     
</t>
        </r>
      </text>
    </comment>
    <comment ref="B284" authorId="0" guid="{0DF9BDED-7E65-46E4-8D91-5C3A371A3F12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změna č. účtu od 1.1.2016 z účtu č. 162920512/0600 na účet 218581637/0600
</t>
        </r>
      </text>
    </comment>
    <comment ref="B285" authorId="3" guid="{979B4EC6-99C6-4676-9E77-DE621426C02A}" shapeId="0">
      <text>
        <r>
          <rPr>
            <b/>
            <sz val="9"/>
            <color indexed="81"/>
            <rFont val="Tahoma"/>
            <charset val="1"/>
          </rPr>
          <t>Skoupilová Dagmar Ing.:</t>
        </r>
        <r>
          <rPr>
            <sz val="9"/>
            <color indexed="81"/>
            <rFont val="Tahoma"/>
            <charset val="1"/>
          </rPr>
          <t xml:space="preserve">
změna č. účtu od 15.9.2016 z 1244280349/0800 na 115-2742650247/0100
</t>
        </r>
      </text>
    </comment>
    <comment ref="B289" authorId="3" guid="{CBA37581-CCA3-4960-9C02-F38080513ADD}" shapeId="0">
      <text>
        <r>
          <rPr>
            <b/>
            <sz val="9"/>
            <color indexed="81"/>
            <rFont val="Tahoma"/>
            <charset val="1"/>
          </rPr>
          <t>Skoupilová Dagmar Ing.:</t>
        </r>
        <r>
          <rPr>
            <sz val="9"/>
            <color indexed="81"/>
            <rFont val="Tahoma"/>
            <charset val="1"/>
          </rPr>
          <t xml:space="preserve">
s účinností od 1.10.2016 změna č.ú. Z 180812268/0300
</t>
        </r>
      </text>
    </comment>
    <comment ref="A294" authorId="1" guid="{1F193267-35FA-4C2D-86B9-38CD3B172243}" shapeId="0">
      <text>
        <r>
          <rPr>
            <b/>
            <sz val="9"/>
            <color indexed="81"/>
            <rFont val="Tahoma"/>
            <charset val="1"/>
          </rPr>
          <t>518:</t>
        </r>
        <r>
          <rPr>
            <sz val="9"/>
            <color indexed="81"/>
            <rFont val="Tahoma"/>
            <charset val="1"/>
          </rPr>
          <t xml:space="preserve">
od  1.8.2013 nové IČO 71294091  (samostatná malotřídka a MŠ)</t>
        </r>
      </text>
    </comment>
    <comment ref="B308" authorId="4" guid="{18B604F7-7857-40DB-888C-F53DA25B8FB9}" shapeId="0">
      <text>
        <r>
          <rPr>
            <b/>
            <sz val="9"/>
            <color indexed="81"/>
            <rFont val="Tahoma"/>
            <charset val="1"/>
          </rPr>
          <t>Ludmila Kazdová:</t>
        </r>
        <r>
          <rPr>
            <sz val="9"/>
            <color indexed="81"/>
            <rFont val="Tahoma"/>
            <charset val="1"/>
          </rPr>
          <t xml:space="preserve">
od 11.1.2012nový účet 
</t>
        </r>
      </text>
    </comment>
    <comment ref="B319" authorId="5" guid="{8A8CDAC3-B6A7-4E99-9FE7-253DAD2CE36F}" shapeId="0">
      <text>
        <r>
          <rPr>
            <b/>
            <sz val="9"/>
            <color indexed="81"/>
            <rFont val="Tahoma"/>
            <charset val="1"/>
          </rPr>
          <t>413:</t>
        </r>
        <r>
          <rPr>
            <sz val="9"/>
            <color indexed="81"/>
            <rFont val="Tahoma"/>
            <charset val="1"/>
          </rPr>
          <t xml:space="preserve">
změna účtu od 1.11.2013</t>
        </r>
      </text>
    </comment>
    <comment ref="A336" authorId="1" guid="{9B09059E-D90B-4FC8-AF90-21807F5FD551}" shapeId="0">
      <text>
        <r>
          <rPr>
            <b/>
            <sz val="9"/>
            <color indexed="81"/>
            <rFont val="Tahoma"/>
            <charset val="1"/>
          </rPr>
          <t>518:</t>
        </r>
        <r>
          <rPr>
            <sz val="9"/>
            <color indexed="81"/>
            <rFont val="Tahoma"/>
            <charset val="1"/>
          </rPr>
          <t xml:space="preserve">
od.1.1.2013 nový subjekt (odtržen od ZŠ a MŠ Deštné v Orl.h) </t>
        </r>
        <r>
          <rPr>
            <b/>
            <sz val="9"/>
            <color indexed="81"/>
            <rFont val="Tahoma"/>
            <charset val="1"/>
          </rPr>
          <t>nové IČO</t>
        </r>
      </text>
    </comment>
    <comment ref="G336" authorId="1" guid="{32566799-D289-4BEF-B272-125983BFEA38}" shapeId="0">
      <text>
        <r>
          <rPr>
            <b/>
            <sz val="9"/>
            <color indexed="81"/>
            <rFont val="Tahoma"/>
            <charset val="1"/>
          </rPr>
          <t>518:</t>
        </r>
        <r>
          <rPr>
            <sz val="9"/>
            <color indexed="81"/>
            <rFont val="Tahoma"/>
            <charset val="1"/>
          </rPr>
          <t xml:space="preserve">
od.1.1.2013 nový subjekt (odtržen od ZŠ a MŠ Deštné v Orl.h) </t>
        </r>
        <r>
          <rPr>
            <b/>
            <sz val="9"/>
            <color indexed="81"/>
            <rFont val="Tahoma"/>
            <charset val="1"/>
          </rPr>
          <t>nové IČO</t>
        </r>
      </text>
    </comment>
    <comment ref="B342" authorId="6" guid="{7F6DA130-BE0B-4060-9935-4C47A421D786}" shapeId="0">
      <text>
        <r>
          <rPr>
            <b/>
            <sz val="9"/>
            <color indexed="81"/>
            <rFont val="Tahoma"/>
            <charset val="1"/>
          </rPr>
          <t>857: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nový účet od 1.1.2015
</t>
        </r>
      </text>
    </comment>
    <comment ref="B355" authorId="4" guid="{0299A448-3956-40E0-B999-7F042296065E}" shapeId="0">
      <text>
        <r>
          <rPr>
            <b/>
            <sz val="9"/>
            <color indexed="81"/>
            <rFont val="Tahoma"/>
            <charset val="1"/>
          </rPr>
          <t>Ludmila Kazdová:</t>
        </r>
        <r>
          <rPr>
            <sz val="9"/>
            <color indexed="81"/>
            <rFont val="Tahoma"/>
            <charset val="1"/>
          </rPr>
          <t xml:space="preserve">
jen do 31.1. 2012 
od 1.2. 2012 nový účet 
1240856339/0800
</t>
        </r>
      </text>
    </comment>
    <comment ref="B366" authorId="4" guid="{206C00D0-299D-449B-86F6-19BA20F78343}" shapeId="0">
      <text>
        <r>
          <rPr>
            <b/>
            <sz val="9"/>
            <color indexed="81"/>
            <rFont val="Tahoma"/>
            <charset val="1"/>
          </rPr>
          <t>Ludmila Kazdová:</t>
        </r>
        <r>
          <rPr>
            <sz val="9"/>
            <color indexed="81"/>
            <rFont val="Tahoma"/>
            <charset val="1"/>
          </rPr>
          <t xml:space="preserve">
nový účet od 22.8.2012 
dříve 86-0302910237/0100</t>
        </r>
      </text>
    </comment>
    <comment ref="B374" authorId="0" guid="{4CFE0AFA-6285-4BBD-9AAC-815A985FCA3C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původní č. účtu 181792245/0300 změněno k 1. 10. 2016 na 115-2799330287/0100
</t>
        </r>
      </text>
    </comment>
    <comment ref="B395" authorId="4" guid="{F906A537-EE52-4157-973D-B08115B67B37}" shapeId="0">
      <text>
        <r>
          <rPr>
            <b/>
            <sz val="9"/>
            <color indexed="81"/>
            <rFont val="Tahoma"/>
            <charset val="1"/>
          </rPr>
          <t>Ludmila Kazdová:</t>
        </r>
        <r>
          <rPr>
            <sz val="9"/>
            <color indexed="81"/>
            <rFont val="Tahoma"/>
            <charset val="1"/>
          </rPr>
          <t xml:space="preserve">
nový účet od 1.1.2013 
</t>
        </r>
      </text>
    </comment>
    <comment ref="B400" authorId="4" guid="{399971BA-B16E-44C4-956B-C98DECDE4594}" shapeId="0">
      <text>
        <r>
          <rPr>
            <b/>
            <sz val="9"/>
            <color indexed="81"/>
            <rFont val="Tahoma"/>
            <charset val="1"/>
          </rPr>
          <t>Ludmila Kazdová:</t>
        </r>
        <r>
          <rPr>
            <sz val="9"/>
            <color indexed="81"/>
            <rFont val="Tahoma"/>
            <charset val="1"/>
          </rPr>
          <t xml:space="preserve">
od 24.8.2012 nový účet 
původně 
181761238/0300
</t>
        </r>
      </text>
    </comment>
    <comment ref="B406" authorId="4" guid="{99B91B74-59FD-4EED-8D3D-7A0ECF0D49FB}" shapeId="0">
      <text>
        <r>
          <rPr>
            <b/>
            <sz val="9"/>
            <color indexed="81"/>
            <rFont val="Tahoma"/>
            <charset val="1"/>
          </rPr>
          <t>Ludmila Kazdová:</t>
        </r>
        <r>
          <rPr>
            <sz val="9"/>
            <color indexed="81"/>
            <rFont val="Tahoma"/>
            <charset val="1"/>
          </rPr>
          <t xml:space="preserve">
nový účet od 7.1.2013</t>
        </r>
      </text>
    </comment>
    <comment ref="B431" authorId="0" guid="{F6812E27-F0E7-4AF2-947E-D296A9DFED66}" shapeId="0">
      <text>
        <r>
          <rPr>
            <b/>
            <sz val="9"/>
            <color indexed="81"/>
            <rFont val="Tahoma"/>
            <charset val="1"/>
          </rPr>
          <t>Věra Neumannová:</t>
        </r>
        <r>
          <rPr>
            <sz val="9"/>
            <color indexed="81"/>
            <rFont val="Tahoma"/>
            <charset val="1"/>
          </rPr>
          <t xml:space="preserve">
od 1.1. 2014 změna č. účtu z 163014802/0600 na č. účtu 107-6203510227/0100
</t>
        </r>
      </text>
    </comment>
  </commentList>
</comments>
</file>

<file path=xl/sharedStrings.xml><?xml version="1.0" encoding="utf-8"?>
<sst xmlns="http://schemas.openxmlformats.org/spreadsheetml/2006/main" count="1094" uniqueCount="1083">
  <si>
    <t>IČO</t>
  </si>
  <si>
    <t>BS</t>
  </si>
  <si>
    <t>ORG</t>
  </si>
  <si>
    <t>ODPA</t>
  </si>
  <si>
    <t>okr</t>
  </si>
  <si>
    <t>příjemce dotace - krajské PO</t>
  </si>
  <si>
    <t>62690043</t>
  </si>
  <si>
    <t>78-7768090287/0100</t>
  </si>
  <si>
    <t>Gymnázium Boženy Němcové, Hradec Králové, Pospíšilova tř. 324</t>
  </si>
  <si>
    <t>3244398389/0800</t>
  </si>
  <si>
    <t>Gymnázium J. K. Tyla, Hradec Králové, Tylovo nábřeží 682</t>
  </si>
  <si>
    <t>62690221</t>
  </si>
  <si>
    <t>259680148/0300</t>
  </si>
  <si>
    <t>Gymnázium, Nový Bydžov, Komenského 77</t>
  </si>
  <si>
    <t>78-7765850287/0100</t>
  </si>
  <si>
    <t>Obchodní akademie, Střední odborná škola a Jazyková škola s právem státní jazykové zkoušky, Hradec Králové, Pospíšilova 365</t>
  </si>
  <si>
    <t>62690159</t>
  </si>
  <si>
    <t>259680914/0300</t>
  </si>
  <si>
    <t>Vyšší odborná škola a Střední odborná škola, Nový Bydžov, Jana Maláta 1869</t>
  </si>
  <si>
    <t>62690281</t>
  </si>
  <si>
    <t>3336-511/0710</t>
  </si>
  <si>
    <t>Střední odborná škola veterinární, Hradec Králové-Kukleny, Pražská 68</t>
  </si>
  <si>
    <t>15062848</t>
  </si>
  <si>
    <t>29034-511/0100</t>
  </si>
  <si>
    <t>Střední průmyslová škola, Střední odborná škola a Střední odborné učiliště, Hradec Králové, Hradební 1029</t>
  </si>
  <si>
    <t>23134511/0100</t>
  </si>
  <si>
    <t>Střední odborná škola a Střední odborné učiliště, Hradec Králové, Vocelova 1338</t>
  </si>
  <si>
    <t>23839-511/0100</t>
  </si>
  <si>
    <t>Střední uměleckoprůmyslová škola hudebních nástrojů a nábytku, Hradec Králové, 17. listopadu 1202</t>
  </si>
  <si>
    <t>62690035</t>
  </si>
  <si>
    <t>2237-511/0710</t>
  </si>
  <si>
    <t>Střední průmyslová škola stavební, Hradec Králové , Pospíšilova tř. 787</t>
  </si>
  <si>
    <t>24938-511/0100</t>
  </si>
  <si>
    <t>Vyšší odborná škola zdravotnická a Střední zdravotnická škola, Hradec Králové, Komenského 234</t>
  </si>
  <si>
    <t>30334-511/0100</t>
  </si>
  <si>
    <t>Střední škola technická a řemeslná, Nový Bydžov, Dr. M. Tyrše 112</t>
  </si>
  <si>
    <t>11133-511/0100</t>
  </si>
  <si>
    <t>Střední škola služeb, obchodu a gastronomie, Hradec Králové, Velká 3</t>
  </si>
  <si>
    <t>15061507</t>
  </si>
  <si>
    <t>28437-511/0100</t>
  </si>
  <si>
    <t>Střední škola potravinářská, Smiřice, Gen. Govorova 110</t>
  </si>
  <si>
    <t>62690400</t>
  </si>
  <si>
    <t>107-5041540217/0100</t>
  </si>
  <si>
    <t>Střední škola profesní přípravy, Hradec Králové, 17. listopadu 1212</t>
  </si>
  <si>
    <t>62693514</t>
  </si>
  <si>
    <t>107-5044240287/0100</t>
  </si>
  <si>
    <t>Mateřská škola, Speciální základní škola a Praktická škola, Hradec Králové, Hradecká 1231</t>
  </si>
  <si>
    <t>62690361</t>
  </si>
  <si>
    <t>3244648309/0800</t>
  </si>
  <si>
    <t>Vyšší odborná škola, Střední škola, Základní škola a Mateřská škola, Hradec Králové, Štefánikova 549</t>
  </si>
  <si>
    <t>70837554</t>
  </si>
  <si>
    <t>8010-0308199343/0300</t>
  </si>
  <si>
    <t>Základní škola a Mateřská škola při Fakultní nemocnici, Hradec Králové, Sokolská 581</t>
  </si>
  <si>
    <t>70837538</t>
  </si>
  <si>
    <t>166172793/0300</t>
  </si>
  <si>
    <t>Základní škola, Nový Bydžov, F. Palackého 1240</t>
  </si>
  <si>
    <t>43-6730620217/0100</t>
  </si>
  <si>
    <t>3539-511/0710</t>
  </si>
  <si>
    <t>Dětský domov a školní jídelna, Nechanice, Hrádecká 267</t>
  </si>
  <si>
    <t>115-3906660287/0100</t>
  </si>
  <si>
    <t>Domov mládeže, internát a školní jídelna, Hradec Králové, Vocelova 1469/5</t>
  </si>
  <si>
    <t>554040207/0100</t>
  </si>
  <si>
    <t>Školní jídelna, Hradec Králové, Hradecká 1219</t>
  </si>
  <si>
    <t>431650267/0100</t>
  </si>
  <si>
    <t>Lepařovo gymnázium, Jičín, Jiráskova 30</t>
  </si>
  <si>
    <t>107-237100237/0100</t>
  </si>
  <si>
    <t>Gymnázium, střední odborná škola, střední odborné učiliště a vyšší odborná škola, Hořice, Riegrova 1403</t>
  </si>
  <si>
    <t>423040207/0100</t>
  </si>
  <si>
    <t>Gymnázium a Střední odborná škola pedagogická, Nová Paka, Kumburská 740</t>
  </si>
  <si>
    <t>431380287/0100</t>
  </si>
  <si>
    <t>Masarykova obchodní akademie, Jičín, 17. listopadu 220</t>
  </si>
  <si>
    <t>107-5077380227/0100</t>
  </si>
  <si>
    <t>Střední průmyslová škola kamenická a sochařská, Hořice, Husova 675</t>
  </si>
  <si>
    <t>431370257/0100</t>
  </si>
  <si>
    <t>Střední škola zahradnická, Kopidlno, náměstí Hilmarovo 1</t>
  </si>
  <si>
    <t>15435-541/0100</t>
  </si>
  <si>
    <t>Integrovaná střední škola, Nová Paka, Kumburská 846</t>
  </si>
  <si>
    <t>16534-541/0100</t>
  </si>
  <si>
    <t>Střední odborné učiliště, Lázně Bělohrad, Zámecká 478</t>
  </si>
  <si>
    <t>161207221/0300</t>
  </si>
  <si>
    <t>Střední škola gastronomie a služeb, Nová Paka, Masarykovo nám. 2</t>
  </si>
  <si>
    <t>431550207/0100</t>
  </si>
  <si>
    <t>Vyšší odborná škola a  Střední průmyslová škola, Jičín, Pod Koželuhy 100</t>
  </si>
  <si>
    <t>19639-541/0100</t>
  </si>
  <si>
    <t>Střední škola řemesel a Základní škola, Hořice, Havlíčkova 54</t>
  </si>
  <si>
    <t>78-8504490257/0100</t>
  </si>
  <si>
    <t>Základní škola a Praktická škola, Jičín, Soudná 12</t>
  </si>
  <si>
    <t>78-8859260207/0100</t>
  </si>
  <si>
    <t>Gymnázium, Broumov, Hradební 218</t>
  </si>
  <si>
    <t>78-8858760277/0100</t>
  </si>
  <si>
    <t>Gymnázium Jaroslava Žáka, Jaroměř, Lužická 423</t>
  </si>
  <si>
    <t>814008773/0300</t>
  </si>
  <si>
    <t>Jiráskovo gymnázium, Náchod, Řezníčkova 451</t>
  </si>
  <si>
    <t>14008783/0300</t>
  </si>
  <si>
    <t>Obchodní akademie, Náchod, Denisovo nábřeží 673</t>
  </si>
  <si>
    <t>24531551/0100</t>
  </si>
  <si>
    <t>Střední škola propagační tvorby a polygrafie, Velké Poříčí, Náchodská 285</t>
  </si>
  <si>
    <t>87815</t>
  </si>
  <si>
    <t>28532551/0100</t>
  </si>
  <si>
    <t>Střední škola řemeslná, Jaroměř, Studničkova 260</t>
  </si>
  <si>
    <t>24830551/0100</t>
  </si>
  <si>
    <t>Střední odborná škola  oděvní, služeb a ekonomiky, Červený Kostelec, 17.listopadu 1197</t>
  </si>
  <si>
    <t>26035551/0100</t>
  </si>
  <si>
    <t>Střední průmyslová škola, střední odborná škola a střední odborné učiliště, Nové Město nad Metují, Školní 1377</t>
  </si>
  <si>
    <t>107-5531580297/0100</t>
  </si>
  <si>
    <t>Střední škola hotelnictví a  společného stravování, Teplice nad Metují, Střmenské podhradí 218</t>
  </si>
  <si>
    <t>25032551/0100</t>
  </si>
  <si>
    <t>Střední průmyslová škola, Hronov, Hostovského 910</t>
  </si>
  <si>
    <t>1814008743/0300</t>
  </si>
  <si>
    <t>Vyšší odborná škola stavební a Střední průmyslová škola stavební arch. Jana Letzela, Náchod, Pražská 931</t>
  </si>
  <si>
    <t>8254200287/0100</t>
  </si>
  <si>
    <t>Střední škola a Základní škola, Nové Město nad Metují, Husovo nám. 1218</t>
  </si>
  <si>
    <t>27-1518470247/0100</t>
  </si>
  <si>
    <t>Základní škola a Mateřská škola Josefa Zemana, Náchod, Jiráskova 461</t>
  </si>
  <si>
    <t>27-0398440267/0100</t>
  </si>
  <si>
    <t>Základní škola, Jaroměř, Komenského 392</t>
  </si>
  <si>
    <t>78-8914190257/0100</t>
  </si>
  <si>
    <t>Dětský domov, Základní škola speciální a Praktická škola, Jaroměř, Palackého 142</t>
  </si>
  <si>
    <t>107-5047930267/0100</t>
  </si>
  <si>
    <t>Dětský domov, mateřská škola a školní jídelna, Broumov, třída Masarykova 246</t>
  </si>
  <si>
    <t>156795401/0600</t>
  </si>
  <si>
    <t>Základní škola, Broumov, Kladská 164</t>
  </si>
  <si>
    <t>78-9355970277/0100</t>
  </si>
  <si>
    <t>Gymnázium Františka Martina Pelcla, Rychnov nad Kněžnou, Hrdinů odboje 36</t>
  </si>
  <si>
    <t>19-2152800217/0100</t>
  </si>
  <si>
    <t>Gymnázium, Dobruška, Pulická 779</t>
  </si>
  <si>
    <t>19-1412870277/0100</t>
  </si>
  <si>
    <t>Obchodní akademie T. G. Masaryka, Kostelec nad Orlicí, Komenského 522</t>
  </si>
  <si>
    <t>19-2152770257/0100</t>
  </si>
  <si>
    <t>Střední průmyslová škola elektrotechniky a informačních technologií, Dobruška, Čs. odboje 670</t>
  </si>
  <si>
    <t>78-9364240217/0100</t>
  </si>
  <si>
    <t>Vyšší odborná škola a Střední průmyslová škola, Rychnov nad Kněžnou, U Stadionu 1166</t>
  </si>
  <si>
    <t>19-1412910267/0100</t>
  </si>
  <si>
    <t>Střední škola zemědělská a ekologická a střední odborné učiliště chladicí a klimatizační techniky, Kostelec nad Orlicí, Komenského 873</t>
  </si>
  <si>
    <t>23533571/0100</t>
  </si>
  <si>
    <t>Základní škola a Praktická škola, Rychnov nad Kněžnou, Kolowratská 485</t>
  </si>
  <si>
    <t>18531-571/0100</t>
  </si>
  <si>
    <t>Základní škola, Kostelec nad Orlicí, Komenského 515</t>
  </si>
  <si>
    <t>211804-594/0600</t>
  </si>
  <si>
    <t>Základní škola, Dobruška, Opočenská 115</t>
  </si>
  <si>
    <t>107-4869920207/0100</t>
  </si>
  <si>
    <t>Dětský domov  Potštejn, Českých bratří 141</t>
  </si>
  <si>
    <t>1633571/0710</t>
  </si>
  <si>
    <t>Dětský domov a školní jídelna, Sedloňov 153</t>
  </si>
  <si>
    <t>274041643/0300</t>
  </si>
  <si>
    <t>Gymnázium, Dvůr Králové nad Labem, nám. Odboje 304</t>
  </si>
  <si>
    <t>86-303140297/0100</t>
  </si>
  <si>
    <t>Gymnázium, Trutnov, Jiráskovo náměstí 325</t>
  </si>
  <si>
    <t>27-695920267/0100</t>
  </si>
  <si>
    <t>Gymnázium, Vrchlabí, Komenského 586</t>
  </si>
  <si>
    <t>403800-774/0600</t>
  </si>
  <si>
    <t>Gymnázium a Střední odborná škola, Hostinné, Horská 309</t>
  </si>
  <si>
    <t>225510474/0300</t>
  </si>
  <si>
    <t>Obchodní akademie, Trutnov, Malé náměstí 158</t>
  </si>
  <si>
    <t>19837-601/0100</t>
  </si>
  <si>
    <t>Střední odborná škola a Střední odborné učiliště, Vrchlabí, Krkonošská 265</t>
  </si>
  <si>
    <t>7934090267/0100</t>
  </si>
  <si>
    <t>Střední škola informatiky a služeb, Dvůr Králové nad Labem, Elišky Krásnohorské 2069</t>
  </si>
  <si>
    <t>23537-601/0100</t>
  </si>
  <si>
    <t>Střední průmyslová škola, Trutnov, Školní 101</t>
  </si>
  <si>
    <t>25137-601/0100</t>
  </si>
  <si>
    <t>Vyšší odborná škola zdravotnická a Střední zdravotnická škola, Trutnov, Procházkova 303</t>
  </si>
  <si>
    <t>218391577/0300</t>
  </si>
  <si>
    <t>Česká lesnická akademie Trutnov-střední škola a vyšší odborná škola,Trutnov, Lesnická 9</t>
  </si>
  <si>
    <t>19431-601/0100</t>
  </si>
  <si>
    <t>Střední odborná škola a Střední odborné učiliště,Trutnov, Volanovská 243</t>
  </si>
  <si>
    <t>157019578/0600</t>
  </si>
  <si>
    <t>Střední škola a Základní škola Sluneční, Hostinné, Mládežnická 329</t>
  </si>
  <si>
    <t>7875370217/0100</t>
  </si>
  <si>
    <t>Mateřská škola, Trutnov, Na Struze 124</t>
  </si>
  <si>
    <t>166552497/0300</t>
  </si>
  <si>
    <t>Základní škola a Mateřská škola, Vrchlabí, Krkonošská 230</t>
  </si>
  <si>
    <t>211651380/0600</t>
  </si>
  <si>
    <t>Základní škola logopedická a Mateřská škola logopedická, Choustníkovo Hradiště 161</t>
  </si>
  <si>
    <t>152907867/0600</t>
  </si>
  <si>
    <t>Základní škola a Mateřská škola při dětské léčebně, Jánské Lázně, Horní promenáda 268</t>
  </si>
  <si>
    <t>7934740207/0100</t>
  </si>
  <si>
    <t>Základní škola a Praktická škola, Dvůr Králové nad Labem, Přemyslova 479</t>
  </si>
  <si>
    <t>86-0208150227/0100</t>
  </si>
  <si>
    <t>Mateřská škola, Základní škola a Praktická škola, Trutnov</t>
  </si>
  <si>
    <t>2575134359/0800</t>
  </si>
  <si>
    <t>Speciální základní škola Augustina Bartoše, Úpice, Nábřeží pplk. A. Bunzla 660</t>
  </si>
  <si>
    <t>132-601/0710</t>
  </si>
  <si>
    <t>Dětský domov, základní škola a školní jídelna, Dolní Lánov 240</t>
  </si>
  <si>
    <t>1434-601/0710</t>
  </si>
  <si>
    <t>Dětský domov a školní jídelna, Vrchlabí, Žižkova 497</t>
  </si>
  <si>
    <t>kalk. navýšení tarifů v Kč</t>
  </si>
  <si>
    <t>koef. úpravy kalk. částky</t>
  </si>
  <si>
    <t>CELKEM</t>
  </si>
  <si>
    <t>Pedagogicko-psychologická poradna a Speciálně pedagogické centrum Královéhradeckého kraje, Hradec Králové, Na Okrouhlíku 1371</t>
  </si>
  <si>
    <t>ÚZ 33073</t>
  </si>
  <si>
    <t>o3</t>
  </si>
  <si>
    <t>Mateřská škola Čtyřlístek, Hradec Králové, Švendova 1127</t>
  </si>
  <si>
    <t>78-7772800237/0100</t>
  </si>
  <si>
    <t>Mateřská škola Kamarád, Hradec Králové, Veverkova 1495</t>
  </si>
  <si>
    <t>78-7772680247/0100</t>
  </si>
  <si>
    <t>Mateřská škola, Hradec Králové, Kampanova 1488</t>
  </si>
  <si>
    <t>5534-511/0100</t>
  </si>
  <si>
    <t>Mateřská škola Klíček, Hradec Králové, Urxova 342</t>
  </si>
  <si>
    <t>19135-511/0100</t>
  </si>
  <si>
    <t>Mateřská škola Lužická, Hradec Králové, Severní  842</t>
  </si>
  <si>
    <t>78-7772600227/0100</t>
  </si>
  <si>
    <t>Mateřská škola, Hradec Králové, M. Horákové 1143</t>
  </si>
  <si>
    <t>78-7772730267/0100</t>
  </si>
  <si>
    <t>Mateřská škola Sluníčko, Hradec Králové, Štefánikova 373</t>
  </si>
  <si>
    <t>78-7772650267/0100</t>
  </si>
  <si>
    <t>Mateřská škola, Hradec Králové, Třebechovická 837</t>
  </si>
  <si>
    <t>78-7772720237/0100</t>
  </si>
  <si>
    <t>Mateřská škola, Hradec Králové-Věkoše, K Sokolovně 349</t>
  </si>
  <si>
    <t>78-7772620287/0100</t>
  </si>
  <si>
    <t>Mateřská škola Zvoneček, Hradec Králové, Čajkovského 1093</t>
  </si>
  <si>
    <t>78-7772900297/0100</t>
  </si>
  <si>
    <t>Mateřská škola, Číbuz</t>
  </si>
  <si>
    <t>1085847319/0800</t>
  </si>
  <si>
    <t>Mateřská škola, Dobřenice</t>
  </si>
  <si>
    <t>181624057/0300</t>
  </si>
  <si>
    <t>Mateřská škola, Holohlavy</t>
  </si>
  <si>
    <t>1085805389/0800</t>
  </si>
  <si>
    <t>Mateřská škola Beruška, Chlumec nad Cidlinou, Pod Loretou 460/IV</t>
  </si>
  <si>
    <t>1085856389/0800</t>
  </si>
  <si>
    <t>Mateřská škola U Zámku,, Chlumec nad Cidlinou, Poděbradova 636/IV</t>
  </si>
  <si>
    <t>19-1085794309/0800</t>
  </si>
  <si>
    <t>Mateřská škola, Chudeřice</t>
  </si>
  <si>
    <t>1085828329/0800</t>
  </si>
  <si>
    <t>Mateřská škola, Jeníkovice</t>
  </si>
  <si>
    <t>201378552/0600</t>
  </si>
  <si>
    <t>Mateřská škola, Kosice</t>
  </si>
  <si>
    <t>1085838359/0800</t>
  </si>
  <si>
    <t>Mateřská škola, Neděliště</t>
  </si>
  <si>
    <t>181897258/0300</t>
  </si>
  <si>
    <t>Mateřská škola, Převýšov</t>
  </si>
  <si>
    <t>1085836329/0800</t>
  </si>
  <si>
    <t>Mateřská škola, Roudnice</t>
  </si>
  <si>
    <t>1085841339/0800</t>
  </si>
  <si>
    <t>Mateřská škola,Smiřice</t>
  </si>
  <si>
    <t>1085855319/0800</t>
  </si>
  <si>
    <t>Mateřská škola, Stračov</t>
  </si>
  <si>
    <t>181874566/0300</t>
  </si>
  <si>
    <t>Mateřská škola, Těchlovice</t>
  </si>
  <si>
    <t>181563637/0300</t>
  </si>
  <si>
    <t>Mateřská škola, Třebechovice pod Orebem, Tyršova 1032</t>
  </si>
  <si>
    <t>78-7772710207/0100</t>
  </si>
  <si>
    <t>Mateřská škola, Třesovice</t>
  </si>
  <si>
    <t>2000995860/2010</t>
  </si>
  <si>
    <t>Mateřská škola, Vysoká nad Labem</t>
  </si>
  <si>
    <t>1085859379/0800</t>
  </si>
  <si>
    <t>Základní umělecká škola, Hradec Králové, Habrmanova 130</t>
  </si>
  <si>
    <t>2000998519/2010</t>
  </si>
  <si>
    <t>Základní umělecká škola Střezina, Hradec Králové, Luční 838</t>
  </si>
  <si>
    <t>4200385943/6800</t>
  </si>
  <si>
    <t>Základní umělecká škola, Chlumec nad Cidlinou</t>
  </si>
  <si>
    <t>107228435/0300</t>
  </si>
  <si>
    <t>Základní umělecká škola, Smiřice</t>
  </si>
  <si>
    <t>1082425399/0800</t>
  </si>
  <si>
    <t>Základní umělecká škola, Třebechovice pod Orebem</t>
  </si>
  <si>
    <t>596010217/0100</t>
  </si>
  <si>
    <t>Dům dětí a mládeže, Hradec Králové, Rautenkrancova 1241</t>
  </si>
  <si>
    <t>221939150/0300</t>
  </si>
  <si>
    <t>Dům dětí a mládeže, Chlumec nad Cidlinou</t>
  </si>
  <si>
    <t>107229059/0300</t>
  </si>
  <si>
    <t>Dům dětí a mládeže, Smiřice</t>
  </si>
  <si>
    <t>107-9339430297/0100</t>
  </si>
  <si>
    <t>Dům dětí a mládeže, Třebechovice pod Orebem</t>
  </si>
  <si>
    <t>593630277/0100</t>
  </si>
  <si>
    <t>Školní jídelna základní školy Chlumec nad Cidlinou, Smetanova 115/IV</t>
  </si>
  <si>
    <t>19-1085799329/0800</t>
  </si>
  <si>
    <t>Základní škola a Mateřská škola, Hradec Králové-Malšova Lhota, Lhotecká 39</t>
  </si>
  <si>
    <t>78-7549370297/0100</t>
  </si>
  <si>
    <t>Základní škola a mateřská škola, Boharyně, okres Hradec Králové</t>
  </si>
  <si>
    <t>1085900319/0800</t>
  </si>
  <si>
    <t>Základní škola a mateřská škola, Černožice nad Labem, okres Hradec Králové</t>
  </si>
  <si>
    <t>182048442/0300</t>
  </si>
  <si>
    <t>Základní škola, Dohalice, okres Hradec Králové</t>
  </si>
  <si>
    <t>1085851369/0800</t>
  </si>
  <si>
    <t>Základní škola a mateřská škola, Hořiněves, okres Hradec Králové</t>
  </si>
  <si>
    <t>1085843369/0800</t>
  </si>
  <si>
    <t>Základní škola, Kosičky, okres Hradec Králové</t>
  </si>
  <si>
    <t>181926127/0300</t>
  </si>
  <si>
    <t>Základní škola a mateřská škola, Kratonohy, okres Hradec Králové</t>
  </si>
  <si>
    <t>181982372/0300</t>
  </si>
  <si>
    <t>Základní škola a Mateřská škola, Lhota pod Libčany, okres Hradec Králové</t>
  </si>
  <si>
    <t>181927840/0300</t>
  </si>
  <si>
    <t>Základní škola a mateřská škola, Librantice, okres Hradec Králové</t>
  </si>
  <si>
    <t>1085875379/0800</t>
  </si>
  <si>
    <t>Základní škola a Mateřská škola, Lovčice, okres Hradec Králové</t>
  </si>
  <si>
    <t>181808374/0300</t>
  </si>
  <si>
    <t>Základní škola a mateřská škola, Mžany, okres Hradec Králové</t>
  </si>
  <si>
    <t>181926995/0300</t>
  </si>
  <si>
    <t>Základní škola, Nové Město, okres Hradec Králové</t>
  </si>
  <si>
    <t>1085858309/0800</t>
  </si>
  <si>
    <t>Základní škola a mateřská škola, Praskačka, okres Hradec Králové</t>
  </si>
  <si>
    <t>1085804319/0800</t>
  </si>
  <si>
    <t>Základní škola a Mateřská škola, Probluz, okres Hradec Králové</t>
  </si>
  <si>
    <t>1085867379/0800</t>
  </si>
  <si>
    <t>Základní škola a mateřská škola  Stěžery</t>
  </si>
  <si>
    <t>181877572/0300</t>
  </si>
  <si>
    <t>Základní škola, Hradec Králové, Bezručova 1468</t>
  </si>
  <si>
    <t>2734649/0300</t>
  </si>
  <si>
    <t>Základní škola, Hradec Králové, Habrmanova 130</t>
  </si>
  <si>
    <t>27-1993370237/0100</t>
  </si>
  <si>
    <t>Základní škola a Mateřská škola, Hradec Králové, Jiráskovo nám. 1166</t>
  </si>
  <si>
    <t>597870227/0100</t>
  </si>
  <si>
    <t>Základní škola, Hradec Králové-Pouchov, K Sokolovně 452</t>
  </si>
  <si>
    <t>584560297/0100</t>
  </si>
  <si>
    <t>Základní škola SEVER, Hradec Králové, Lužická 1208</t>
  </si>
  <si>
    <t>565870257/0100</t>
  </si>
  <si>
    <t>Základní škola a Mateřská škola Pohádka, Hradec Králové, Mandysova 1434</t>
  </si>
  <si>
    <t>78-7548300297/0100</t>
  </si>
  <si>
    <t>Základní škola, Hradec Králové, M. Horákové 258</t>
  </si>
  <si>
    <t>6015-35928511/0100</t>
  </si>
  <si>
    <t>Základní škola a Mateřská škola, Nový Hradec Králové, Pešinova 146</t>
  </si>
  <si>
    <t>27-1993230277/0100</t>
  </si>
  <si>
    <t>Masarykova základní škola a Mateřská škola, Hradec Králové-Plotiště, P. Jilemnického 420</t>
  </si>
  <si>
    <t>27-1993470297/0100</t>
  </si>
  <si>
    <t>Základní škola a Mateřská škola, Hradec Králové-Kukleny, Pražská 198</t>
  </si>
  <si>
    <t>78-7548540207/0100</t>
  </si>
  <si>
    <t>Základní škola, Hradec Králové, tř. SNP 694</t>
  </si>
  <si>
    <t>27-0714740297/0100</t>
  </si>
  <si>
    <t>Základní škola a Mateřská škola, Hradec Králové-Svobodné Dvory, Spojovací 66</t>
  </si>
  <si>
    <t>27-2031280227/0100</t>
  </si>
  <si>
    <t>Základní škola, Hradec Králové, Štefánikova 566</t>
  </si>
  <si>
    <t>36023511/0100</t>
  </si>
  <si>
    <t>Základní škola a Mateřská škola, Hradec Králové, Štefcova 1092</t>
  </si>
  <si>
    <t>597890287/0100</t>
  </si>
  <si>
    <t>Základní škola a Mateřská škola, Hradec Králové, Úprkova 1</t>
  </si>
  <si>
    <t>78-7548130267/0100</t>
  </si>
  <si>
    <t>Masarykova jubilejní základní škola a mateřská škola, Černilov, okres Hradec Králové</t>
  </si>
  <si>
    <t>181781749/0300</t>
  </si>
  <si>
    <t>Základní škola, Chlumec nad Cidlinou, okres Hradec Králové</t>
  </si>
  <si>
    <t>36920-511/0100</t>
  </si>
  <si>
    <t>Základní škola a mateřská škola, Libčany</t>
  </si>
  <si>
    <t>181952456/0300</t>
  </si>
  <si>
    <t>Základní škola a Mateřská škola, Nechanice, okres Hradec Králové</t>
  </si>
  <si>
    <t>1082171309/0800</t>
  </si>
  <si>
    <t>Základní škola a Mateřská škola Františka Škroupa, Osice, okres Hradec Králové</t>
  </si>
  <si>
    <t>181882312/0300</t>
  </si>
  <si>
    <t>Základní škola a mateřská škola, Předměřice nad Labem, okres Hradec Králové</t>
  </si>
  <si>
    <t>181838207/0300</t>
  </si>
  <si>
    <t>Základní škola, Smiřice, okres Hradec Králové</t>
  </si>
  <si>
    <t>1085073309/0800</t>
  </si>
  <si>
    <t>Základní škola, Třebechovice pod Orebem, okres Hradec Králové</t>
  </si>
  <si>
    <t>6015-36429-511/0100</t>
  </si>
  <si>
    <t>Základní škola a mateřská škola, Všestary</t>
  </si>
  <si>
    <t>181561850/0300</t>
  </si>
  <si>
    <t>Základní škola a Mateřská škola, Hradec Králové, Tylovo nábřeží 1140</t>
  </si>
  <si>
    <t>35-5744160237/0100</t>
  </si>
  <si>
    <t>Mateřská škola Podzámčí, Hradec Králové, Svatojánská 680/15</t>
  </si>
  <si>
    <t>107-5236210277/0100</t>
  </si>
  <si>
    <t>Mateřská škola, Nový Bydžov, Palackého 1241</t>
  </si>
  <si>
    <t>78-7770940287/0100</t>
  </si>
  <si>
    <t>Mateřská škola Sluníčko, Nový Bydžov, U Plovárny 1380</t>
  </si>
  <si>
    <t>78-7771330237/0100</t>
  </si>
  <si>
    <t>Základní škola, Nový Bydžov, Karla IV. 209, okres Hradec Králové</t>
  </si>
  <si>
    <t>107466812/0300</t>
  </si>
  <si>
    <t>Základní škola, Nový Bydžov, V. Kl. Klicpery 561, okres Hradec Králové</t>
  </si>
  <si>
    <t>35127-511/0100</t>
  </si>
  <si>
    <t>Základní umělecká škola Jana Maláta, Nový Bydžov</t>
  </si>
  <si>
    <t>151098228/0300</t>
  </si>
  <si>
    <t>Základní škola a mateřská škola, Hlušice</t>
  </si>
  <si>
    <t>181563004/0300</t>
  </si>
  <si>
    <t>Základní škola a Mateřská škola, Měník, okres Hradec Králové</t>
  </si>
  <si>
    <t>1085833339/0800</t>
  </si>
  <si>
    <t>Mateřská škola, Nepolisy</t>
  </si>
  <si>
    <t>182144442/0300</t>
  </si>
  <si>
    <t>Základní škola, Nepolisy, okres Hradec Králové</t>
  </si>
  <si>
    <t>182145277/0300</t>
  </si>
  <si>
    <t>Mateřská škola Ohnišťany</t>
  </si>
  <si>
    <t>1085853399/0800</t>
  </si>
  <si>
    <t>Mateřská škola, Petrovice</t>
  </si>
  <si>
    <t>228733438/0300</t>
  </si>
  <si>
    <t>Základní škola a mateřská škola, Prasek</t>
  </si>
  <si>
    <t>1085839319/0800</t>
  </si>
  <si>
    <t>Základní škola a mateřská škola, Skřivany, okres Hradec Králové</t>
  </si>
  <si>
    <t>78-7770600207/0100</t>
  </si>
  <si>
    <t>Mateřská škola, Sloupno</t>
  </si>
  <si>
    <t>78-7769870277/0100</t>
  </si>
  <si>
    <t>Základní škola a Mateřská škola, Smidary, okres Hradec Králové</t>
  </si>
  <si>
    <t>181700507/0300</t>
  </si>
  <si>
    <t>Mateřská škola, Starý Bydžov</t>
  </si>
  <si>
    <t>78-7770030267/0100</t>
  </si>
  <si>
    <t>Dům dětí a mládeže, Nový Bydžov</t>
  </si>
  <si>
    <t>265735010/0300</t>
  </si>
  <si>
    <t>Základní škola a mateřská škola Na Daliborce, Hořice, Žižkova 866, okres Jičín</t>
  </si>
  <si>
    <t>185991460/0300</t>
  </si>
  <si>
    <t>Základní škola Na Habru, Hořice, Jablonského 865, okres Jičín</t>
  </si>
  <si>
    <t>35-1163752359/0800</t>
  </si>
  <si>
    <t>Základní škola, Hořice, Komenského 338, okres Jičín</t>
  </si>
  <si>
    <t>381460237/0100</t>
  </si>
  <si>
    <t>Základní škola K. J. Erbena a Mateřská škola Korálka Miletín, Na Parkáni 107</t>
  </si>
  <si>
    <t>1163742329/0800</t>
  </si>
  <si>
    <t>Základní škola Eduarda Štorcha a mateřská škola Ostroměř</t>
  </si>
  <si>
    <t>1163798349/0800</t>
  </si>
  <si>
    <t>Základní škola, Jeřice, okres Jičín</t>
  </si>
  <si>
    <t>181120051/0300</t>
  </si>
  <si>
    <t>Základní škola Milovice u Hořic, okres Jičín</t>
  </si>
  <si>
    <t>236278746/0300</t>
  </si>
  <si>
    <t xml:space="preserve">Základní škola a mateřská škola, Cerekvice nad Bystřicí, příspěvková organizace </t>
  </si>
  <si>
    <t>181165292/0300</t>
  </si>
  <si>
    <t>Základní škola a mateřská škola, Chomutice 162, okres Jičín</t>
  </si>
  <si>
    <t>78-8505410247/0100</t>
  </si>
  <si>
    <t>Základní škola a Mateřská škola, Dobrá Voda u Hořic, okres Jičín</t>
  </si>
  <si>
    <t>180992261/0300</t>
  </si>
  <si>
    <t>Základní škola a Mateřská škola, Chodovice 2</t>
  </si>
  <si>
    <t>1163754389/0800</t>
  </si>
  <si>
    <t xml:space="preserve">Základní škola a Mateřská škola, Podhorní Újezd a Vojice, okres Jičín </t>
  </si>
  <si>
    <t>1163799309/0800</t>
  </si>
  <si>
    <t>Mateřská škola Na Habru Hořice</t>
  </si>
  <si>
    <t>1163781379/0800</t>
  </si>
  <si>
    <t>Mateřská škola Hořice, Husova 2166</t>
  </si>
  <si>
    <t>1163807399/0800</t>
  </si>
  <si>
    <t xml:space="preserve">Mateřská škola Pod Lipou, Hořice </t>
  </si>
  <si>
    <t>1163808359/0800</t>
  </si>
  <si>
    <t>Mateřská škola Jeřice 19</t>
  </si>
  <si>
    <t>180981431/0300</t>
  </si>
  <si>
    <t>Mateřská škola Rohoznice 145</t>
  </si>
  <si>
    <t>1163817319/0800</t>
  </si>
  <si>
    <t>Mateřská škola Sobčice 58</t>
  </si>
  <si>
    <t>1092464359/0800</t>
  </si>
  <si>
    <t>Základní umělecká škola Hořice, Havlíčkova 1107</t>
  </si>
  <si>
    <t>35-1161306339/0800</t>
  </si>
  <si>
    <t>Dům dětí a mládeže Hořice</t>
  </si>
  <si>
    <t>1161153379/0800</t>
  </si>
  <si>
    <t>Školní jídelna, Hořice, Přemyslova 401</t>
  </si>
  <si>
    <t>1163794399/0800</t>
  </si>
  <si>
    <t xml:space="preserve">Mateřská škola Třebnouševes </t>
  </si>
  <si>
    <t>107-470530217/0100</t>
  </si>
  <si>
    <t>Mateřská škola Bystřice 23</t>
  </si>
  <si>
    <t>1163784369/0800</t>
  </si>
  <si>
    <t>Bělohradská mateřská škola</t>
  </si>
  <si>
    <t>78-8506060277/0100</t>
  </si>
  <si>
    <t>2. mateřská škola Jičín, Fügnerova 750</t>
  </si>
  <si>
    <t>3434541/0100</t>
  </si>
  <si>
    <t>Mateřská škola Máj Jičín, Pod Koželuhy 171</t>
  </si>
  <si>
    <t>23435541/0100</t>
  </si>
  <si>
    <t>3. mateřská škola Jičín, J. Š. Kubína 465</t>
  </si>
  <si>
    <t>78-8504610247/0100</t>
  </si>
  <si>
    <t>Mateřská škola Větrov, Jičín, Křižíkova 1288</t>
  </si>
  <si>
    <t>17035-541/0100</t>
  </si>
  <si>
    <t>Mateřská škola Jinolice 40</t>
  </si>
  <si>
    <t>78-8507090267/0100</t>
  </si>
  <si>
    <t>Mateřská škola Kacákova Lhota 48</t>
  </si>
  <si>
    <t>78-8504970277/0100</t>
  </si>
  <si>
    <t xml:space="preserve">Mateřská škola Kněžnice </t>
  </si>
  <si>
    <t>78-8505600227/0100</t>
  </si>
  <si>
    <t>Mateřská škola Konecchlumí 61</t>
  </si>
  <si>
    <t>181621016/0300</t>
  </si>
  <si>
    <t>Mateřská škola Libošovice 71</t>
  </si>
  <si>
    <t>181779585/0300</t>
  </si>
  <si>
    <t>Mateřská škola Markvartice</t>
  </si>
  <si>
    <t>78-8503940287/0100</t>
  </si>
  <si>
    <t>Mateřská škola Milíčeves 71</t>
  </si>
  <si>
    <t>78-8505530257/0100</t>
  </si>
  <si>
    <t>Mateřská škola Mladějov</t>
  </si>
  <si>
    <t>78-8505930277/0100</t>
  </si>
  <si>
    <t>Mateřská škola Mlázovice, Novopacká 2</t>
  </si>
  <si>
    <t>1163790339/0800</t>
  </si>
  <si>
    <t>Mateřská škola Ostružno 5</t>
  </si>
  <si>
    <t>78-8505390207/0100</t>
  </si>
  <si>
    <t>Mateřská škola Sobotka, Jičínská 435</t>
  </si>
  <si>
    <t>78-8505150297/0100</t>
  </si>
  <si>
    <t>Mateřská škola Valdice</t>
  </si>
  <si>
    <t>78-8504400207/0100</t>
  </si>
  <si>
    <t>Mateřská škola Veliš 40</t>
  </si>
  <si>
    <t>181038605/0300</t>
  </si>
  <si>
    <t>Mateřská škola Volanice 130</t>
  </si>
  <si>
    <t>181164468/0300</t>
  </si>
  <si>
    <t>Mateřská škola Žlunice 145</t>
  </si>
  <si>
    <t>181117098/0300</t>
  </si>
  <si>
    <t>Základní škola, Jičín, 17. listopadu 109, příspěvková organizace</t>
  </si>
  <si>
    <t>27-3205200237/100</t>
  </si>
  <si>
    <t>Základní škola Jičín, Husova 170</t>
  </si>
  <si>
    <t>463830297/0100</t>
  </si>
  <si>
    <t>Základní škola Jičín, Poděbradova 18</t>
  </si>
  <si>
    <t>78-8509130277/0100</t>
  </si>
  <si>
    <t>Základní škola Jičín, Železnická 460</t>
  </si>
  <si>
    <t>6015-32323-541/0100</t>
  </si>
  <si>
    <t>Základní škola a Mateřská škola Kopidlno, Tomáše Svobody 297</t>
  </si>
  <si>
    <t>1163800349/0800</t>
  </si>
  <si>
    <t>Základní škola K. V. Raise Lázně Bělohrad, Komenského 95</t>
  </si>
  <si>
    <t>390770237/0100</t>
  </si>
  <si>
    <t>Základní škola a Mateřská škola Libáň, Školní 11</t>
  </si>
  <si>
    <t>1163819349/0800</t>
  </si>
  <si>
    <t>Základní škola Sobotka, Jičínská 136</t>
  </si>
  <si>
    <t>78-8504790217/0100</t>
  </si>
  <si>
    <t xml:space="preserve">Základní škola a Mateřská škola,Vysoké Veselí, okres Jičín </t>
  </si>
  <si>
    <t>181286596/0300</t>
  </si>
  <si>
    <t>Masarykova základní škola a mateřská škola, Železnice</t>
  </si>
  <si>
    <t>1163785329/0800</t>
  </si>
  <si>
    <t>Základní škola a Mateřská škola, Běchary 5</t>
  </si>
  <si>
    <t>1164085359/0800</t>
  </si>
  <si>
    <t xml:space="preserve">Základní škola a Mateřská škola, Dětenice, okres Jičín </t>
  </si>
  <si>
    <t>1163755349/0800</t>
  </si>
  <si>
    <t>Základní škola a Mateřská škola, Jičíněves 44</t>
  </si>
  <si>
    <t>181586628/0300</t>
  </si>
  <si>
    <t>Základní škola Libuň 33</t>
  </si>
  <si>
    <t>78-8506680257/0100</t>
  </si>
  <si>
    <t>Základní škola a Mateřská škola, Lužany 155, okres Jičín</t>
  </si>
  <si>
    <t>1163792369/0800</t>
  </si>
  <si>
    <t>Základní škola Nemyčeves 77</t>
  </si>
  <si>
    <t>1163763349/0800</t>
  </si>
  <si>
    <t xml:space="preserve">Základní škola a mateřská škola Radim, okres Jičín </t>
  </si>
  <si>
    <t>181394626/0300</t>
  </si>
  <si>
    <t>Základní škola Slatiny 17</t>
  </si>
  <si>
    <t>78-8505570267/0100</t>
  </si>
  <si>
    <t>Základní škola Valdice, okres Jičín</t>
  </si>
  <si>
    <t>78-8504450247/0100</t>
  </si>
  <si>
    <t>Základní umělecká škola J. B. Foerstera,  Jičín, Valdštejnovo náměstí 1</t>
  </si>
  <si>
    <t>19-1161847389/0800</t>
  </si>
  <si>
    <t>K - klub - středisko volného času, Jičín, Valdštejnovo nám. 99</t>
  </si>
  <si>
    <t>27-3194190247/0100</t>
  </si>
  <si>
    <t>Školní jídelna mateřské školy Sobotka, Jičínská 435</t>
  </si>
  <si>
    <t>78-8505010227/0100</t>
  </si>
  <si>
    <t>Mateřská škola U Kina, Jičín, 17. listopadu 46</t>
  </si>
  <si>
    <t>788505200207/0100</t>
  </si>
  <si>
    <t>Základní škola  Nová Paka, Husitská 1695, okres Jičín</t>
  </si>
  <si>
    <t>1163581369/0800</t>
  </si>
  <si>
    <t>Základní škola Nová Paka, Komenského 555</t>
  </si>
  <si>
    <t>1160418339/0800</t>
  </si>
  <si>
    <t>Základní umělecká škola Nová Paka, Masarykovo náměstí 1</t>
  </si>
  <si>
    <t>1160776339/0800</t>
  </si>
  <si>
    <t>Masarykova základní škola Stará Paka, Revoluční 355</t>
  </si>
  <si>
    <t>1163363329/0800</t>
  </si>
  <si>
    <t>Základní škola a Mateřská škola, Pecka 38, okres Jičín</t>
  </si>
  <si>
    <t>1163013329/0800</t>
  </si>
  <si>
    <t>Základní škola a Mateřská škola,Vidochov 66, okres Jičín</t>
  </si>
  <si>
    <t>1163796319/0800</t>
  </si>
  <si>
    <t>1. mateřská škola Nová Paka, Husitská 217</t>
  </si>
  <si>
    <t>182-1163772309/0800</t>
  </si>
  <si>
    <t>2. mateřská škola Nová Paka, Školní 1257</t>
  </si>
  <si>
    <t>182-1163773379/0800</t>
  </si>
  <si>
    <t>Mateřská škola, Stará Paka, Komenského 466</t>
  </si>
  <si>
    <t>182-1163743399/0800</t>
  </si>
  <si>
    <t>Školní jídelna základní školy Nová Paka, Komenského 555</t>
  </si>
  <si>
    <t>182-1163764309/0800</t>
  </si>
  <si>
    <t>Školní jídelna základní školy Nová Paka, Husitská 1695</t>
  </si>
  <si>
    <t>182-1163766339/0800</t>
  </si>
  <si>
    <t>Dům dětí a mládeže STONOŽKA Nová Paka</t>
  </si>
  <si>
    <t>2600220735/2010</t>
  </si>
  <si>
    <t>Mateřská škola, Broumov</t>
  </si>
  <si>
    <t>78-8863200207/0100</t>
  </si>
  <si>
    <t>Základní škola Hradební, Broumov</t>
  </si>
  <si>
    <t>8241920277/0100</t>
  </si>
  <si>
    <t>Masarykova základní škola Broumov, Komenského 312, okres Náchod</t>
  </si>
  <si>
    <t>43-9165260207/0100</t>
  </si>
  <si>
    <t>Základní umělecká škola Broumov</t>
  </si>
  <si>
    <t>27-0385440217/0100</t>
  </si>
  <si>
    <t>Dům dětí a mládeže Ulita Broumov, okres Náchod</t>
  </si>
  <si>
    <t>78-8752740227/0100</t>
  </si>
  <si>
    <t>Mateřská škola Meziměstí</t>
  </si>
  <si>
    <t>78-8854840237/0100</t>
  </si>
  <si>
    <t>Mateřská škola Vižňov</t>
  </si>
  <si>
    <t>78-8854830207/0100</t>
  </si>
  <si>
    <t>Základní škola, Meziměstí, okres Náchod</t>
  </si>
  <si>
    <t>78-8854570257/0100</t>
  </si>
  <si>
    <t>Základní škola a Mateřská škola, Teplice nad Metují</t>
  </si>
  <si>
    <t>1185548359/0800</t>
  </si>
  <si>
    <t>Základní škola a mateřská škola, Adršpach</t>
  </si>
  <si>
    <t>7907020247/0100</t>
  </si>
  <si>
    <t>Mateřská škola Božanov</t>
  </si>
  <si>
    <t>78-8862580287/0100</t>
  </si>
  <si>
    <t>Mateřská škola, Hejtmánkovice</t>
  </si>
  <si>
    <t>78-8859890217/0100</t>
  </si>
  <si>
    <t>Mateřská škola Heřmánkovice</t>
  </si>
  <si>
    <t>214086989/0600</t>
  </si>
  <si>
    <t>Základní škola a mateřská škola, Jetřichov, okres Náchod</t>
  </si>
  <si>
    <t>78-8856260287/0100</t>
  </si>
  <si>
    <t>Základní škola a mateřská škola Martínkovice, okres Náchod</t>
  </si>
  <si>
    <t>78-8862130227/0100</t>
  </si>
  <si>
    <t>Mateřská škola Šonov</t>
  </si>
  <si>
    <t>78-8860380257/0100</t>
  </si>
  <si>
    <t>Základní škola a Mateřská škola, Vernéřovice, okres Náchod</t>
  </si>
  <si>
    <t>181813317/0300</t>
  </si>
  <si>
    <t>Základní škola a Mateřská škola, Dolany, okres Náchod</t>
  </si>
  <si>
    <t>78-8859880297/0100</t>
  </si>
  <si>
    <t>Mateřská škola Heřmanice</t>
  </si>
  <si>
    <t>78-8860470287/0100</t>
  </si>
  <si>
    <t>Základní škola a Mateřská škola, Chvalkovice, okres Náchod</t>
  </si>
  <si>
    <t>78-8861030267/0100</t>
  </si>
  <si>
    <t>Základní škola Boženy Němcové Jaroměř, Husovo náměstí 352, okres Náchod</t>
  </si>
  <si>
    <t>78-8828580267/0100</t>
  </si>
  <si>
    <t>Základní škola Jaroměř, Na Ostrově 4, okres Náchod</t>
  </si>
  <si>
    <t>78-8827970247/0100</t>
  </si>
  <si>
    <t>Základní škola Jaroměř-Josefov, Vodárenská 370, okres Náchod</t>
  </si>
  <si>
    <t>78-8829780287/0100</t>
  </si>
  <si>
    <t>Mateřská škola Jaroměř, Lužická 321</t>
  </si>
  <si>
    <t>27-0399970227/0100</t>
  </si>
  <si>
    <t xml:space="preserve">Zařízení školního stravování, Na Karlově 181, Jaroměř, okres Náchod </t>
  </si>
  <si>
    <t>78-8829790207/0100</t>
  </si>
  <si>
    <t>Školní jídelna Jaroměř-Josefov, Vodárenská 370</t>
  </si>
  <si>
    <t>78-8829800217/0100</t>
  </si>
  <si>
    <t>Základní škola a Mateřská škola, Jasenná, okres Náchod</t>
  </si>
  <si>
    <t>181782514/0300</t>
  </si>
  <si>
    <t>Základní škola a Mateřská škola Rasošky, okres Náchod</t>
  </si>
  <si>
    <t>181814432/0300</t>
  </si>
  <si>
    <t xml:space="preserve"> Mateřská škola, Rychnovek-Zvole, okres Náchod</t>
  </si>
  <si>
    <t>78-8864490277/0100</t>
  </si>
  <si>
    <t>Základní škola, Velichovky, okres Náchod</t>
  </si>
  <si>
    <t>78-8860200287/0100</t>
  </si>
  <si>
    <t>Mateřská škola Velichovky</t>
  </si>
  <si>
    <t>181809035/0300</t>
  </si>
  <si>
    <t>Základní škola a Mateřská škola, Velký Třebešov, okres Náchod</t>
  </si>
  <si>
    <t>181780957/0300</t>
  </si>
  <si>
    <t>Základní umělecká škola F. A. Šporka, Jaroměř</t>
  </si>
  <si>
    <t>27-0397270227/0100</t>
  </si>
  <si>
    <t>Dům dětí a mládeže Klíč Jaroměř</t>
  </si>
  <si>
    <t>35-5703590257/0100</t>
  </si>
  <si>
    <t>Mateřská škola, Červený Kostelec, Náchodská 270, okres Náchod</t>
  </si>
  <si>
    <t>78-8861210217/0100</t>
  </si>
  <si>
    <t>Mateřská škola Červený Kostelec, Větrník 999, okres Náchod</t>
  </si>
  <si>
    <t>78-8861050217/0100</t>
  </si>
  <si>
    <t>Základní škola, Červený Kostelec, Lhota, Bratří Čapků 138, okres Náchod</t>
  </si>
  <si>
    <t>78-8861280207/0100</t>
  </si>
  <si>
    <t>Základní škola a Mateřská škola, Červený Kostelec, Olešnice 190</t>
  </si>
  <si>
    <t>78-8861260257/0100</t>
  </si>
  <si>
    <t>Základní škola V. Hejny Červený Kostelec, Komenského 540, okres Náchod</t>
  </si>
  <si>
    <t>78-8861190287/0100</t>
  </si>
  <si>
    <t>Základní umělecká škola Červený Kostelec, okres Náchod</t>
  </si>
  <si>
    <t>39135551/0100</t>
  </si>
  <si>
    <t>Mateřská škola J. A. Komenského, Česká Skalice, Křenkova 42</t>
  </si>
  <si>
    <t>78-8855620287/0100</t>
  </si>
  <si>
    <t>Základní škola Česká Skalice, okres Náchod</t>
  </si>
  <si>
    <t>78-8855600227/0100</t>
  </si>
  <si>
    <t xml:space="preserve">Středisko volného času Bájo, Česká Skalice </t>
  </si>
  <si>
    <t>1183567329/0800</t>
  </si>
  <si>
    <t>Mateřská škola Velox Hronov, Havlíčkova 520</t>
  </si>
  <si>
    <t>78-8858330277/0100</t>
  </si>
  <si>
    <t>Mateřská škola a Základní škola Hronov-Velký Dřevíč, příspěvková organizace</t>
  </si>
  <si>
    <t>78-8858110207/0100</t>
  </si>
  <si>
    <t>Základní škola Hronov-Velký Dřevíč, okres Náchod</t>
  </si>
  <si>
    <t>78-8857980227/0100</t>
  </si>
  <si>
    <t>Základní škola a Mateřská škola Hronov, okres Náchod</t>
  </si>
  <si>
    <t>78-8857900207/0100</t>
  </si>
  <si>
    <t>Základní umělecká škola Hronov, okres Náchod</t>
  </si>
  <si>
    <t>8225590247/0100</t>
  </si>
  <si>
    <t>Dům dětí a mládeže Domino Hronov</t>
  </si>
  <si>
    <t>8272590207/0100</t>
  </si>
  <si>
    <t>Mateřská škola Náchod, Alšova ul. 952</t>
  </si>
  <si>
    <t>78-8859390247/0100</t>
  </si>
  <si>
    <t>Mateřská škola Náchod, Březinova ul. 669</t>
  </si>
  <si>
    <t>78-8859130277/0100</t>
  </si>
  <si>
    <t>Mateřská škola Náchod, Komenského ul. 301</t>
  </si>
  <si>
    <t>78-8859360267/0100</t>
  </si>
  <si>
    <t>Mateřská škola Náchod, Vančurova ul. 1345</t>
  </si>
  <si>
    <t>78-8859100297/0100</t>
  </si>
  <si>
    <t>Mateřská škola Náchod, Vítkova ul. 304</t>
  </si>
  <si>
    <t>78-8859110217/0100</t>
  </si>
  <si>
    <t>Mateřská škola Náchod, Havlíčkova ul. 1848</t>
  </si>
  <si>
    <t>78-8859160257/0100</t>
  </si>
  <si>
    <t>Mateřská škola Náchod, Myslbekova ul. 4</t>
  </si>
  <si>
    <t>78-8859410287/0100</t>
  </si>
  <si>
    <t>Základní škola, Náchod, 1. Máje 365</t>
  </si>
  <si>
    <t>78-8859170287/0100</t>
  </si>
  <si>
    <t>Základní škola, Náchod, Pavlišovská 55</t>
  </si>
  <si>
    <t>78-8859180207/0100</t>
  </si>
  <si>
    <t>Základní škola, Náchod, Drtinovo náměstí 121</t>
  </si>
  <si>
    <t>78-8859590257/0100</t>
  </si>
  <si>
    <t>Základní škola T. G. Masaryka Náchod, Bartoňova 1005</t>
  </si>
  <si>
    <t>14503653/0300</t>
  </si>
  <si>
    <t>Základní škola, Náchod, Komenského 425</t>
  </si>
  <si>
    <t>27-1516190217/0100</t>
  </si>
  <si>
    <t>Základní škola Náchod-Plhov, Příkopy 1186</t>
  </si>
  <si>
    <t>27-1516170267/0100</t>
  </si>
  <si>
    <t>Základní umělecká škola, Náchod, Tyršova 247</t>
  </si>
  <si>
    <t>274272003/0300</t>
  </si>
  <si>
    <t xml:space="preserve">Středisko volného času Déčko, Náchod , Zámecká 243 </t>
  </si>
  <si>
    <t>2000323861/2010</t>
  </si>
  <si>
    <t>Mateřská škola Police nad Metují, okres Náchod</t>
  </si>
  <si>
    <t>78-8859920287/0100</t>
  </si>
  <si>
    <t>Základní škola a Mateřská škola, Police nad Metují, okres Náchod</t>
  </si>
  <si>
    <t>8270700257/0100</t>
  </si>
  <si>
    <t>Základní umělecká škola Police nad Metují, okres Náchod</t>
  </si>
  <si>
    <t>31635-551/0100</t>
  </si>
  <si>
    <t>Základní škola a Mateřská škola, Bukovice, okres Náchod</t>
  </si>
  <si>
    <t>78-8858720267/0100</t>
  </si>
  <si>
    <t>Mateřská škola Červená Hora</t>
  </si>
  <si>
    <t>78-8860720207/0100</t>
  </si>
  <si>
    <t>Základní škola a Mateřská škola, Česká Čermná, okres Náchod</t>
  </si>
  <si>
    <t>78-8858580217/0100</t>
  </si>
  <si>
    <t>Základní škola a Mateřská škola Dolní Radechová, okres Náchod</t>
  </si>
  <si>
    <t>78-8857290277/0100</t>
  </si>
  <si>
    <t>Mateřská škola Horní Radechová</t>
  </si>
  <si>
    <t>78-8861170227/0100</t>
  </si>
  <si>
    <t>Základní škola a Mateřská škola Hořičky, okres Náchod</t>
  </si>
  <si>
    <t>1183756349/0800</t>
  </si>
  <si>
    <t>Mateřská škola Kramolna</t>
  </si>
  <si>
    <t>78-8860090217/0100</t>
  </si>
  <si>
    <t>Základní škola a Mateřská škola Machov, okres Náchod</t>
  </si>
  <si>
    <t>181795542/0300</t>
  </si>
  <si>
    <t>Mateřská škola Nový Hrádek</t>
  </si>
  <si>
    <t>78-9381200217/0100</t>
  </si>
  <si>
    <t>Základní škola, Nový Hrádek, okres Náchod</t>
  </si>
  <si>
    <t>78-8947860237/0100</t>
  </si>
  <si>
    <t>Základní škola a Mateřská škola Stárkov</t>
  </si>
  <si>
    <t>181833609/0300</t>
  </si>
  <si>
    <t>Základní škola a Mateřská škola, Studnice, okres Náchod</t>
  </si>
  <si>
    <t>101296533/0300</t>
  </si>
  <si>
    <t>Základní škola a Mateřská škola Suchý Důl, okres Náchod</t>
  </si>
  <si>
    <t>78-8858200237/0100</t>
  </si>
  <si>
    <t>Základní škola a Mateřská škola Velká Jesenice, okres Náchod</t>
  </si>
  <si>
    <t>181847349/0300</t>
  </si>
  <si>
    <t>Mateřská škola Velké Poříčí</t>
  </si>
  <si>
    <t>78-8853380267/0100</t>
  </si>
  <si>
    <t>Základní škola Velké Poříčí, okres Náchod</t>
  </si>
  <si>
    <t>78-8853340257/0100</t>
  </si>
  <si>
    <t>Mateřská škola Žďár nad Metují</t>
  </si>
  <si>
    <t>78-8861330227/0100</t>
  </si>
  <si>
    <t>Základní škola,  Žďár nad Metují, okres Náchod</t>
  </si>
  <si>
    <t>78-8861860287/0100</t>
  </si>
  <si>
    <t>Základní škola a Mateřská škola Žďárky, okres Náchod</t>
  </si>
  <si>
    <t>78-8861620267/0100</t>
  </si>
  <si>
    <t>Mateřská škola Horní Rybníky</t>
  </si>
  <si>
    <t>3954053369/0800</t>
  </si>
  <si>
    <t>Mateřská škola Nové Město nad Metují, Na Františku 845, okres Náchod</t>
  </si>
  <si>
    <t>788856170257/0100</t>
  </si>
  <si>
    <t>Mateřská škola Nové Město nad Metují, Rašínova 600, okres Náchod</t>
  </si>
  <si>
    <t>788856160227/0100</t>
  </si>
  <si>
    <t>Základní škola Nové Město nad Metují, Komenského 15, okres Náchod</t>
  </si>
  <si>
    <t>40734-551/0100</t>
  </si>
  <si>
    <t>Základní škola Nové Město nad Metují, Školní 1000, okres Náchod</t>
  </si>
  <si>
    <t>40830-551/0100</t>
  </si>
  <si>
    <t>Základní umělecká škola Bedřicha Smetany Nové Město nad Metují, Husovo nám. 1209,  okres Náchod</t>
  </si>
  <si>
    <t>8216850297/0100</t>
  </si>
  <si>
    <t>Dům dětí a mládeže Stonožka, Nové Město nad Metují, Malecí 588, okres Náchod</t>
  </si>
  <si>
    <t>788856110297/0100</t>
  </si>
  <si>
    <t>Základní škola a mateřská škola Bohuslavice, okres Náchod</t>
  </si>
  <si>
    <t>181807152/0300</t>
  </si>
  <si>
    <t>Základní škola a Mateřská škola, Černčice, okres Náchod</t>
  </si>
  <si>
    <t>78-8856980217/0100</t>
  </si>
  <si>
    <t>Základní škola a Mateřská škola Nahořany, okres Náchod</t>
  </si>
  <si>
    <t>78-8857940217/0100</t>
  </si>
  <si>
    <t>Základní škola a Mateřská škola Provodov-Šonov, okres Náchod</t>
  </si>
  <si>
    <t>78-8855400217/0100</t>
  </si>
  <si>
    <t>Mateřská škola Slavoňov</t>
  </si>
  <si>
    <t>78-8860410217/0100</t>
  </si>
  <si>
    <t>Základní škola a Mateřská škola Krčín</t>
  </si>
  <si>
    <t>43-4009870297/0100</t>
  </si>
  <si>
    <t>Mateřská škola Bačetín</t>
  </si>
  <si>
    <t>19-1244278329/0800</t>
  </si>
  <si>
    <t>Mateřská škola České Meziříčí, okres Rychnov nad Kněžnou</t>
  </si>
  <si>
    <t>4285232339/0800</t>
  </si>
  <si>
    <t>Mateřská škola Dobré</t>
  </si>
  <si>
    <t>1244224339/0800</t>
  </si>
  <si>
    <t>Mateřská škola J. A. Komenského Dobruška, Komenského 577</t>
  </si>
  <si>
    <t>78-9379910287/0100</t>
  </si>
  <si>
    <t>Mateřská škola Opočno</t>
  </si>
  <si>
    <t>1244264349/0800</t>
  </si>
  <si>
    <t>Mateřská škola Pohoří</t>
  </si>
  <si>
    <t>221953067/0600</t>
  </si>
  <si>
    <t>Mateřská škola Rohenice</t>
  </si>
  <si>
    <t>181406930/0300</t>
  </si>
  <si>
    <t>Mateřská škola Houdkovice</t>
  </si>
  <si>
    <t>216220395/0600</t>
  </si>
  <si>
    <t>Mateřská škola Val</t>
  </si>
  <si>
    <t>218581637/0600</t>
  </si>
  <si>
    <t>Základní škola a Mateřská škola Ohnišov</t>
  </si>
  <si>
    <t>115-2742650247/0100</t>
  </si>
  <si>
    <t>Základní škola a Montessori mateřská škola,  Podbřezí, okres Rychnov nad Kněžnou</t>
  </si>
  <si>
    <t>78-8996560257/0100</t>
  </si>
  <si>
    <t>Základní škola Pohoří, okres Rychnov nad Kněžnou</t>
  </si>
  <si>
    <t>162600631/0600</t>
  </si>
  <si>
    <t>Základní škola a mateřská škola Přepychy, okres Rychnov nad Kněžnou</t>
  </si>
  <si>
    <t>181729959/0300</t>
  </si>
  <si>
    <t>Základní škola České Meziříčí, okres Rychnov nad Kněžnou</t>
  </si>
  <si>
    <t>4284917379/0800</t>
  </si>
  <si>
    <t>Základní škola a Mateřská škola Děštné v Orlických horách</t>
  </si>
  <si>
    <t>180846387/0300</t>
  </si>
  <si>
    <t>Základní škola Dobré, okres Rychnov nad Kněžnou</t>
  </si>
  <si>
    <t>162113323/0600</t>
  </si>
  <si>
    <t>Základní škola Františka Kupky Dobruška, Františka Kupky 350, okres Rychnov nad Kněžnou</t>
  </si>
  <si>
    <t>78-9379900257/0100</t>
  </si>
  <si>
    <t>Základní škola Dobruška, Pulická 378, okres Rychnov nad Kněžnou</t>
  </si>
  <si>
    <t>78-9379890247/0100</t>
  </si>
  <si>
    <t>Základní škola a Mateřská škola v Olešnici v Orlických horách</t>
  </si>
  <si>
    <t>260834634/0300</t>
  </si>
  <si>
    <t>Základní škola, Opočno, okres Rychnov nad Kněžnou</t>
  </si>
  <si>
    <t>1244269369/0800</t>
  </si>
  <si>
    <t>Dům dětí a mládeže Dobruška, Domašínská 363</t>
  </si>
  <si>
    <t>1241555319/0800</t>
  </si>
  <si>
    <t xml:space="preserve">Základní umělecká škola, Dobruška, Kostelní 428 </t>
  </si>
  <si>
    <t>78-8971100297/0100</t>
  </si>
  <si>
    <t xml:space="preserve">Základní umělecká škola, Opočno, Trčkovo náměstí 10 </t>
  </si>
  <si>
    <t>1243910329/0800</t>
  </si>
  <si>
    <t>Základní škola T. G. Masaryka Borohrádek, příspěvková organizace</t>
  </si>
  <si>
    <t>170219558/0300</t>
  </si>
  <si>
    <t>Základní škola a mateřská škola Častolovice</t>
  </si>
  <si>
    <t>180847937/0300</t>
  </si>
  <si>
    <t>Základní škola a Mateřská škola Doudleby nad Orlicí</t>
  </si>
  <si>
    <t>180937369/0300</t>
  </si>
  <si>
    <t>Základní škola Gutha-Jarkovského Kostelec nad Orlicí</t>
  </si>
  <si>
    <t>1186906349/0800</t>
  </si>
  <si>
    <t>Základní škola Týniště nad Orlicí, okres Rychnov nad Kněžnou</t>
  </si>
  <si>
    <t>19-1403100297/0100</t>
  </si>
  <si>
    <t>Základní škola a mateřská škola Albrechtice nad Orlicí</t>
  </si>
  <si>
    <t>78-9378740247/0100</t>
  </si>
  <si>
    <t>Základní škola a mateřská škola Bolehošť, okres Rychnov nad Kněžnou</t>
  </si>
  <si>
    <t>180849457/0300</t>
  </si>
  <si>
    <t>Masarykova základní škola a mateřská škola, Čermná nad Orlicí</t>
  </si>
  <si>
    <t>78-9379600297/0100</t>
  </si>
  <si>
    <t>Základní škola a Mateřská škola, Čestice, okres Rychnov nad Kněžnou</t>
  </si>
  <si>
    <t>78-9378290207/0100</t>
  </si>
  <si>
    <t>Mateřská škola Chleny</t>
  </si>
  <si>
    <t>249494165/0300</t>
  </si>
  <si>
    <t>Základní škola a Mateřská škola, Lípa nad Orlicí, okres Rychnov nad Kněžnou</t>
  </si>
  <si>
    <t>1244293369/0800</t>
  </si>
  <si>
    <t>Základní škola Olešnice, okres Rychnov nad Kněžnou</t>
  </si>
  <si>
    <t>78-9378280287/0100</t>
  </si>
  <si>
    <t>Základní škola a mateřská škola, Žďár nad Orlicí, okres Rychnov nad Kněžnou</t>
  </si>
  <si>
    <t>27-0811500287/0100</t>
  </si>
  <si>
    <t>Mateřská škola Borohrádek, příspěvková organizace</t>
  </si>
  <si>
    <t>181332572/0300</t>
  </si>
  <si>
    <t>Mateřská škola Kostelec nad Orlicí, Krupkova 1411</t>
  </si>
  <si>
    <t>78-9380390207/0100</t>
  </si>
  <si>
    <t>Mateřská škola Kostelec nad Orlicí, Mánesova 987</t>
  </si>
  <si>
    <t>1244279399/0800</t>
  </si>
  <si>
    <t>Mateřská škola Týniště nad Orlicí, Družstevní 938</t>
  </si>
  <si>
    <t>78-9380040207/0100</t>
  </si>
  <si>
    <t>Mateřská škola Týniště nad Orlicí, Lipská 259</t>
  </si>
  <si>
    <t>27-0811510207/0100</t>
  </si>
  <si>
    <t>Základní umělecká škola F.I. Tůmy, Kostelec nad Orlicí, Tyršova 17</t>
  </si>
  <si>
    <t>78-8971620217/0100</t>
  </si>
  <si>
    <t>Základní umělecká škola, Týniště nad Orlicí</t>
  </si>
  <si>
    <t>22733-571/0100</t>
  </si>
  <si>
    <t>Dům dětí a mládeže Kostelec nad Orlicí, Žižkova 367</t>
  </si>
  <si>
    <t>2200377848/2010</t>
  </si>
  <si>
    <t>Dům dětí a mládeže, Týniště nad Orlicí</t>
  </si>
  <si>
    <t>78-8971070227/0100</t>
  </si>
  <si>
    <t>Základní škola a mateřská škola Javornice</t>
  </si>
  <si>
    <t>78-9378110237/0100</t>
  </si>
  <si>
    <t>Základní škola a Mateřská škola Lhoty u Potštejna</t>
  </si>
  <si>
    <t>1244211319/0800</t>
  </si>
  <si>
    <t>Základní škola Rokytnice v Orlických horách, okres Rychnov nad Kněžnou</t>
  </si>
  <si>
    <t>1244227329/0800</t>
  </si>
  <si>
    <t>Základní škola Rychnov nad Kněžnou, Javornická 1596</t>
  </si>
  <si>
    <t>1244222309/0800</t>
  </si>
  <si>
    <t>Základní škola Rychnov nad Kněžnou, Masarykova 563</t>
  </si>
  <si>
    <t>101107210/0300</t>
  </si>
  <si>
    <t>Základní škola a Mateřská škola
Skuhrov nad Bělou, okres Rychnov nad Kněžnou</t>
  </si>
  <si>
    <t>1244218369/0800</t>
  </si>
  <si>
    <t>Základní škola a Mateřská škola Slatina nad Zdobnicí, okres Rychnov nad Kněžnou</t>
  </si>
  <si>
    <t>78-9377900237/0100</t>
  </si>
  <si>
    <t>Základní škola Solnice, okres Rychnov nad Kněžnou</t>
  </si>
  <si>
    <t>1244216339/0800</t>
  </si>
  <si>
    <t>Základní škola Vamberk, okres Rychnov nad Kněžnou</t>
  </si>
  <si>
    <t>1244210359/0800</t>
  </si>
  <si>
    <t>Základní škola a mateřská škola Voděrady, okres Rychnov nad Kněžnou</t>
  </si>
  <si>
    <t>181576382/0300</t>
  </si>
  <si>
    <t>Základní škola a Mateřská škola, Bílý Újezd, okres Rychnov nad Kněžnou</t>
  </si>
  <si>
    <t>180197700/0300</t>
  </si>
  <si>
    <t>Základní škola a Mateřská škola, Černíkovice, okres Rychnov nad Kněžnou</t>
  </si>
  <si>
    <t>180446885/0300</t>
  </si>
  <si>
    <t>Základní škola  a Mateřská škola Kvasiny, okres Rychnov nad Kněžnou</t>
  </si>
  <si>
    <t>181205549/0300</t>
  </si>
  <si>
    <t>Základní škola a Mateřská škola Lično 43, okres Rychnov nad Kněžnou</t>
  </si>
  <si>
    <t>180848876/0300</t>
  </si>
  <si>
    <t>Základní škola a Mateřská škola Lukavice, okres Rychnov nad Kněžnou</t>
  </si>
  <si>
    <t>1244237359/0800</t>
  </si>
  <si>
    <t>Základní škola a Mateřská škola, Orlické Záhoří, okres Rychnov nad Kněžnou</t>
  </si>
  <si>
    <t>257011370/0300</t>
  </si>
  <si>
    <t>Základní škola a mateřská škola Pěčín</t>
  </si>
  <si>
    <t>1244226369/0800</t>
  </si>
  <si>
    <t>Základní a Mateřská škola, Potštejn, okres Rychnov nad Kněžnou</t>
  </si>
  <si>
    <t>181333030/0300</t>
  </si>
  <si>
    <t>Základní škola a mateřská škola Rychnov nad Kněžnou, Roveň 60</t>
  </si>
  <si>
    <t>1244221349/0800</t>
  </si>
  <si>
    <t>Základní škola a mateřská škola Rybná nad Zdobnicí, okres Rychnov nad Kněžnou</t>
  </si>
  <si>
    <t>181871234/0300</t>
  </si>
  <si>
    <t>Základní škola a Mateřská škola Synkov-Slemeno</t>
  </si>
  <si>
    <t>27-6310080277/0100</t>
  </si>
  <si>
    <t>Základní škola a Mateřská škola, Záměl, okres Rychnov nad Kněžnou</t>
  </si>
  <si>
    <t>2300696256/2010</t>
  </si>
  <si>
    <t>Mateřská škola Bartošovice v Orlických horách, okres Rychnov nad Kněžnou</t>
  </si>
  <si>
    <t>1244242369/0800</t>
  </si>
  <si>
    <t>Mateřská škola Liberk 4</t>
  </si>
  <si>
    <t>1244274379/0800</t>
  </si>
  <si>
    <t>Mateřská škola Rokytnice v Orlických horách, okres Rychnov nad Kněžnou</t>
  </si>
  <si>
    <t>1244231379/0800</t>
  </si>
  <si>
    <t>Mateřská škola Rychnov nad Kněžnou, Boženy Němcové 648</t>
  </si>
  <si>
    <t>1244229359/0800</t>
  </si>
  <si>
    <t>Mateřská škola  Láň, Rychnov nad Kněžnou, Českých bratří 1387</t>
  </si>
  <si>
    <t>1244223379/0800</t>
  </si>
  <si>
    <t>Mateřská škola Rychnov nad Kněžnou, Javornická 1379</t>
  </si>
  <si>
    <t>1244228399/0800</t>
  </si>
  <si>
    <t>Mateřská škola Rychnov nad Kněžnou, Mírová 1487</t>
  </si>
  <si>
    <t>1244230309/0800</t>
  </si>
  <si>
    <t>Mateřská škola Rychnov nad Kněžnou, Na Drahách 129</t>
  </si>
  <si>
    <t>1244220389/0800</t>
  </si>
  <si>
    <t>Mateřská škola Solnice</t>
  </si>
  <si>
    <t>1244248349/0800</t>
  </si>
  <si>
    <t>Mateřská škola Vamberk, Tyršova 280, okres Rychnov nad Kněžnou</t>
  </si>
  <si>
    <t>1244212389/0800</t>
  </si>
  <si>
    <t>Dům dětí a mládeže, Rychnov nad Kněžnou, Poláčkovo náměstí 88</t>
  </si>
  <si>
    <t>78-8970890207/0100</t>
  </si>
  <si>
    <t>Základní umělecká škola, Rychnov nad Kněžnou, Panská 1492</t>
  </si>
  <si>
    <t>78-8971020297/0100</t>
  </si>
  <si>
    <t>Školní jídelna RK, Rychnov nad Kněžnou, U Stadionu 1229</t>
  </si>
  <si>
    <t>1240856339/0800</t>
  </si>
  <si>
    <t>Základní škola Podharť, Dvůr Králové nad Labem, Máchova 884</t>
  </si>
  <si>
    <t>199072238/0300</t>
  </si>
  <si>
    <t>Základní škola Schulzovy sady, Dvůr Králové nad Labem, Školní 1235</t>
  </si>
  <si>
    <t>199236706/0300</t>
  </si>
  <si>
    <t>Základní škola Strž, Dvůr Králové nad Labem, E. Krásnohorské 2919</t>
  </si>
  <si>
    <t>273878193/0300</t>
  </si>
  <si>
    <t>Základní škola 5. května, Dvůr Králové nad Labem, 28. října 731</t>
  </si>
  <si>
    <t>108829857/0300</t>
  </si>
  <si>
    <t>Základní umělecká škola R.A.Dvorského, Dvůr Králové nad Labem, náměstí T.G.M.  83</t>
  </si>
  <si>
    <t>273400253/0300</t>
  </si>
  <si>
    <t>Základní škola a Mateřská škola, Kocbeře, okres Trutnov</t>
  </si>
  <si>
    <t>181266755/0300</t>
  </si>
  <si>
    <t>Mateřská škola, Lanžov, okres Trutnov</t>
  </si>
  <si>
    <t>195391266/0300</t>
  </si>
  <si>
    <t>Mateřská škola, Dvůr Králové nad Labem, Drtinova 1444, okres Trutnov</t>
  </si>
  <si>
    <t>182036724/0300</t>
  </si>
  <si>
    <t>Mateřská škola, Dvůr Králové nad Labem, Elišky Krásnohorské 2428</t>
  </si>
  <si>
    <t>182037874/0300</t>
  </si>
  <si>
    <t>Základní škola a Mateřská škola, Vítězná, okres Trutnov</t>
  </si>
  <si>
    <t>181709616/0300</t>
  </si>
  <si>
    <t>Základní škola a mateřská škola MUDr. Josefa Moravce, Nemojov</t>
  </si>
  <si>
    <t>207851056/0600</t>
  </si>
  <si>
    <t>Mateřská škola, Třebihošť, Okres Trutnov</t>
  </si>
  <si>
    <t>86-0303290287/0100</t>
  </si>
  <si>
    <t>Základní škola a Mateřská škola, Bílá Třemešná, okres Trutnov</t>
  </si>
  <si>
    <t>222456564/0300</t>
  </si>
  <si>
    <t xml:space="preserve">Mateřská škola Choustníkovo Hradiště </t>
  </si>
  <si>
    <t>86-0301120217/0100</t>
  </si>
  <si>
    <t>Mateřská škola, Borovnice, Okres Trutnov</t>
  </si>
  <si>
    <t>78-8505750217/0100</t>
  </si>
  <si>
    <t>Mateřská škola, Libotov, Okres Trutnov</t>
  </si>
  <si>
    <t>181883606/0300</t>
  </si>
  <si>
    <t>Základní škola a Mateřská škola, Mostek, okres Trutnov</t>
  </si>
  <si>
    <t>181770345/0300</t>
  </si>
  <si>
    <t>Mateřská škola, Horní Brusnice</t>
  </si>
  <si>
    <t>181882582/0300</t>
  </si>
  <si>
    <t>Základní škola Dukelských bojovníků a mateřská škola, Dubenec</t>
  </si>
  <si>
    <t>115-2799330287/0100</t>
  </si>
  <si>
    <t>Dům dětí a mládeže JEDNIČKA, Dvůr Králové nad Labem, Spojených národů 1620</t>
  </si>
  <si>
    <t>194470229/0300</t>
  </si>
  <si>
    <t>Základní škola a Mateřská škola, Janské Lázně, okres Trutnov</t>
  </si>
  <si>
    <t>163172317/0600</t>
  </si>
  <si>
    <t>Základní škola a Mateřská škola, Pec pod Sněžkou, okres Trutnov</t>
  </si>
  <si>
    <t>162442688/0600</t>
  </si>
  <si>
    <t>Mateřská škola, Rtyně v Podkrkonoší</t>
  </si>
  <si>
    <t>1304640319/0800</t>
  </si>
  <si>
    <t>Základní škola a Základní umělecká škola, Rtyně v Podkrkonoší, Okres Trutnov</t>
  </si>
  <si>
    <t>104047567/0300</t>
  </si>
  <si>
    <t>Základní škola a mateřská škola, Svoboda nad Úpou, okres Trutnov</t>
  </si>
  <si>
    <t>1304630399/0800</t>
  </si>
  <si>
    <t>Mateřská škola, Trutnov</t>
  </si>
  <si>
    <t>86-0304100297/0100</t>
  </si>
  <si>
    <t>Základní škola, Trutnov, Rudolfa Frimla 816</t>
  </si>
  <si>
    <t>31828-601/0100</t>
  </si>
  <si>
    <t>Základní škola, Trutnov, V Domcích 488</t>
  </si>
  <si>
    <t>7827380277/0100</t>
  </si>
  <si>
    <t>Základní škola, Trutnov, Komenského 399</t>
  </si>
  <si>
    <t>2573403359/0800</t>
  </si>
  <si>
    <t>Základní škola kpt. Jaroše, Trutnov, Gorkého 38</t>
  </si>
  <si>
    <t>150412211/0600</t>
  </si>
  <si>
    <t>Základní škola, Trutnov 2, Mládežnická 536</t>
  </si>
  <si>
    <t>31625601/0100</t>
  </si>
  <si>
    <t>Základní škola, Trutnov 3, Náchodská 18</t>
  </si>
  <si>
    <t>7827820287/0100</t>
  </si>
  <si>
    <t>Základní umělecká škola, Trutnov</t>
  </si>
  <si>
    <t>130987640/0300</t>
  </si>
  <si>
    <t xml:space="preserve"> Základní škola pro žáky se specifickými  poruchami učení, Trutnov 3, Voletiny 1</t>
  </si>
  <si>
    <t>7903080277/0100</t>
  </si>
  <si>
    <t>Středisko volného času, Trutnov</t>
  </si>
  <si>
    <t>86-0295210207/0100</t>
  </si>
  <si>
    <t>Mateřská škola Úpice, Plickova 781</t>
  </si>
  <si>
    <t>162964048/0600</t>
  </si>
  <si>
    <t>Základní škola Bratří Čapků, Úpice, Komenského 151, Okres Trutnov</t>
  </si>
  <si>
    <t>1310433594/0600</t>
  </si>
  <si>
    <t>Základní škola Úpice-Lány, Úpice, Palackého 793, okres Trutnov</t>
  </si>
  <si>
    <t>171512334/0300</t>
  </si>
  <si>
    <t>Základní umělecká škola A.M. Buxton, Úpice, Okres Trutnov</t>
  </si>
  <si>
    <t>1302701309/0800</t>
  </si>
  <si>
    <t>Mateřská škola, Žacléř</t>
  </si>
  <si>
    <t>207616830/0600</t>
  </si>
  <si>
    <t>Základní škola, Žacléř, Okres Trutnov</t>
  </si>
  <si>
    <t>197439008/0600</t>
  </si>
  <si>
    <t>Základní umělecká škola, Žacléř, Okres Trutnov</t>
  </si>
  <si>
    <t>1300910369/0800</t>
  </si>
  <si>
    <t>Základní škola a Mateřská škola, Batňovice, okres Trutnov</t>
  </si>
  <si>
    <t>162801863/0600</t>
  </si>
  <si>
    <t>Základní škola a Mateřská škola, Bernartice, okres Trutnov</t>
  </si>
  <si>
    <t>182054092/0300</t>
  </si>
  <si>
    <t>Základní škola a Mateřská škola, Dolní Olešnice, okres Trutnov</t>
  </si>
  <si>
    <t>207877790/0600</t>
  </si>
  <si>
    <t>Základní škola a Mateřská škola, Hajnice, okres Trutnov</t>
  </si>
  <si>
    <t>1304608319/0800</t>
  </si>
  <si>
    <t xml:space="preserve">Základní škola a Mateřská škola Havlovice </t>
  </si>
  <si>
    <t>162859301/0600</t>
  </si>
  <si>
    <t>Základní škola a Mateřská škola, Horní Maršov, okres Trutnov</t>
  </si>
  <si>
    <t>1302297369/0800</t>
  </si>
  <si>
    <t>Základní škola a Mateřská škola, Chotěvice, okres Trutnov</t>
  </si>
  <si>
    <t>86-0303080247/0100</t>
  </si>
  <si>
    <t>Základní škola a Mateřská školapplk. Jaromíra Brože, Chvaleč, okres Trutnov</t>
  </si>
  <si>
    <t>204598462/0600</t>
  </si>
  <si>
    <t>Mateřská škola, Jívka, Okres Trutnov</t>
  </si>
  <si>
    <t>209229949/0600</t>
  </si>
  <si>
    <t>Mateřská škola, Libňatov, Okres Trutnov</t>
  </si>
  <si>
    <t>181745908/0300</t>
  </si>
  <si>
    <t>Mateřská škola, Malé Svatoňovice, Okres Trutnov</t>
  </si>
  <si>
    <t>86-0302100277/0100</t>
  </si>
  <si>
    <t>Základní škola Malé Svatoňovice</t>
  </si>
  <si>
    <t>274452813/0300</t>
  </si>
  <si>
    <t>Základní škola a mateřská škola, Mladé Buky</t>
  </si>
  <si>
    <t>162921865/0300</t>
  </si>
  <si>
    <t>Základní škola a Mateřská škola, Pilníkov, okres Trutnov</t>
  </si>
  <si>
    <t>1304620369/0800</t>
  </si>
  <si>
    <t>Základní škola a Mateřská škola, Radvanice, okres Trutnov</t>
  </si>
  <si>
    <t>7907010217/0100</t>
  </si>
  <si>
    <t>Mateřská škola Suchovršice</t>
  </si>
  <si>
    <t>235938781/0300</t>
  </si>
  <si>
    <t>Základní škola a Mateřská škola, Velké Svatoňovice, okres Trutnov</t>
  </si>
  <si>
    <t>1304667319/0800</t>
  </si>
  <si>
    <t>Základní škola a mateřská škola J.A. Komenského Vlčice</t>
  </si>
  <si>
    <t>1304624319/0800</t>
  </si>
  <si>
    <t>Městské gymnázium a střední odborná škola Úpice</t>
  </si>
  <si>
    <t>201345793/0600</t>
  </si>
  <si>
    <t>Dům dětí a mládeže Pelíšek, Vrchlabí</t>
  </si>
  <si>
    <t>1304139399/0800</t>
  </si>
  <si>
    <t>Mateřská škola, Prosečné</t>
  </si>
  <si>
    <t>163021113/0600</t>
  </si>
  <si>
    <t>Mateřská škola, Vrchlabí, Jiráskova 926, okres Trutnov</t>
  </si>
  <si>
    <t>181997689/0300</t>
  </si>
  <si>
    <t>Mateřská škola, Vrchlabí, Komenského 1248, okres Trutnov</t>
  </si>
  <si>
    <t>163178938/0600</t>
  </si>
  <si>
    <t>Mateřská škola, Vrchlabí, Labská 338, okres Trutnov</t>
  </si>
  <si>
    <t>181998761/0300</t>
  </si>
  <si>
    <t>Mateřská škola, Vrchlabí, Letná 1249, okres Trutnov</t>
  </si>
  <si>
    <t>182038076/0300</t>
  </si>
  <si>
    <t>Mateřská škola, Hostinné</t>
  </si>
  <si>
    <t>198685067/0600</t>
  </si>
  <si>
    <t>Základní škola a Mateřská škola, Černý Důl, okres Trutnov</t>
  </si>
  <si>
    <t>86-0303400247/0100</t>
  </si>
  <si>
    <t>Základní škola a mateřská škola, Dolní Branná, okres Trutnov</t>
  </si>
  <si>
    <t>78-8913420217/0100</t>
  </si>
  <si>
    <t>Základní škola a mateřská škola, Dolní Lánov</t>
  </si>
  <si>
    <t>163069002/0600</t>
  </si>
  <si>
    <t>Základní škola a Mateřská škola, Dolní Kalná, okres Trutnov</t>
  </si>
  <si>
    <t>163026352/0600</t>
  </si>
  <si>
    <t>Mateřská škola, Horní Kalná</t>
  </si>
  <si>
    <t>86-0302760267/0100</t>
  </si>
  <si>
    <t>Základní škola Karla Klíče, Hostinné</t>
  </si>
  <si>
    <t>270825-774/0600</t>
  </si>
  <si>
    <t>Základní škola a mateřská škola, Kunčice nad Labem</t>
  </si>
  <si>
    <t>162879601/0600</t>
  </si>
  <si>
    <t>Základní škola a Mateřská škola, Lánov, okres Trutnov</t>
  </si>
  <si>
    <t>107-6203510227/0100</t>
  </si>
  <si>
    <t>Základní škola a Mateřská škola, Rudník, okres Trutnov</t>
  </si>
  <si>
    <t>270526-774/0600</t>
  </si>
  <si>
    <t>Základní škola a mateřská škola, Vrchlabí, Horská 256</t>
  </si>
  <si>
    <t>163172990/0600</t>
  </si>
  <si>
    <t>Základní škola, Vrchlabí, nám. Míru 283</t>
  </si>
  <si>
    <t>174945362/0300</t>
  </si>
  <si>
    <t>Základní škola, Vrchlabí, Školní 1336</t>
  </si>
  <si>
    <t>320129-524/0600</t>
  </si>
  <si>
    <t>Základní umělecká škola, Hostinné</t>
  </si>
  <si>
    <t>198934967/0600</t>
  </si>
  <si>
    <t>Základní umělecká škola Karla Halíře Vrchlabí</t>
  </si>
  <si>
    <t>1303541319/0800</t>
  </si>
  <si>
    <t xml:space="preserve">Základní škola a mateřská škola Špindlerův Mlýn </t>
  </si>
  <si>
    <t>187773491/0300</t>
  </si>
  <si>
    <t>číslo účtu</t>
  </si>
  <si>
    <t>Rekapitulace</t>
  </si>
  <si>
    <t>Přiděleno z MŠMT</t>
  </si>
  <si>
    <t>rozděleno krajské školství</t>
  </si>
  <si>
    <t>rozděleno obecní školství</t>
  </si>
  <si>
    <t>rozpis celkem krajské + obecní</t>
  </si>
  <si>
    <t>nerozděleno</t>
  </si>
  <si>
    <t>příjemce dotace - obecní PO</t>
  </si>
  <si>
    <t>tab. č. 4</t>
  </si>
  <si>
    <t>tab. č. 5</t>
  </si>
  <si>
    <t>Rada KHK dne 26. 06. 2017</t>
  </si>
  <si>
    <t>Platy
tis. Kč</t>
  </si>
  <si>
    <t>NIV celkem       
tis. Kč</t>
  </si>
  <si>
    <t>Odvody 
tis. Kč</t>
  </si>
  <si>
    <t>FKSP 
tis. Kč</t>
  </si>
  <si>
    <t>subjekt k 1.1.2017 rozdělen do 2</t>
  </si>
  <si>
    <t>od 1.7.2017 součástí org. 363</t>
  </si>
  <si>
    <t>od 1.7.2017 součástí org. 381</t>
  </si>
  <si>
    <t>dotace z RP Zvýšení platů nepedag. pracovníků regionálního školství v roce 2017 - krajské školství</t>
  </si>
  <si>
    <t>dotace z RP Zvýšení platů nepedag. pracovníků regionálního školství v roce 2017 - obecní školství</t>
  </si>
  <si>
    <t>zrušena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</si>
</sst>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.000"/>
    <numFmt numFmtId="166" formatCode="0.000"/>
    <numFmt numFmtId="167" formatCode="0.0"/>
    <numFmt numFmtId="168" formatCode="0.0000000"/>
    <numFmt numFmtId="169" formatCode="0.00000000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Times New Roman CE"/>
      <family val="1"/>
      <charset val="238"/>
    </font>
    <font>
      <b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10"/>
      <name val="Times New Roman"/>
      <family val="1"/>
      <charset val="238"/>
    </font>
    <font>
      <sz val="10"/>
      <name val="Times New Roman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1"/>
      <color rgb="FFFF00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A3FF"/>
        <bgColor indexed="64"/>
      </patternFill>
    </fill>
    <fill>
      <patternFill patternType="solid">
        <fgColor rgb="FFFFBD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20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0" xfId="0" applyFont="1" applyFill="1"/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center" vertical="center"/>
    </xf>
    <xf numFmtId="165" fontId="0" fillId="0" borderId="6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65" fontId="0" fillId="0" borderId="6" xfId="0" applyNumberForma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 wrapText="1"/>
    </xf>
    <xf numFmtId="165" fontId="0" fillId="0" borderId="15" xfId="0" applyNumberForma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wrapText="1"/>
    </xf>
    <xf numFmtId="0" fontId="3" fillId="0" borderId="2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5" fontId="0" fillId="0" borderId="1" xfId="0" applyNumberFormat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1" fillId="0" borderId="19" xfId="0" applyNumberFormat="1" applyFont="1" applyBorder="1" applyAlignment="1">
      <alignment horizontal="center" vertical="center"/>
    </xf>
    <xf numFmtId="165" fontId="10" fillId="0" borderId="26" xfId="0" applyNumberFormat="1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4" fontId="0" fillId="0" borderId="0" xfId="0" applyNumberFormat="1"/>
    <xf numFmtId="4" fontId="2" fillId="0" borderId="0" xfId="0" applyNumberFormat="1" applyFont="1" applyFill="1" applyAlignment="1">
      <alignment horizontal="center"/>
    </xf>
    <xf numFmtId="4" fontId="9" fillId="0" borderId="20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25" xfId="0" applyNumberFormat="1" applyFont="1" applyFill="1" applyBorder="1" applyAlignment="1">
      <alignment horizontal="center" vertical="center" wrapText="1"/>
    </xf>
    <xf numFmtId="4" fontId="11" fillId="4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horizontal="center" vertical="center" wrapText="1"/>
    </xf>
    <xf numFmtId="4" fontId="11" fillId="0" borderId="20" xfId="0" applyNumberFormat="1" applyFont="1" applyFill="1" applyBorder="1" applyAlignment="1">
      <alignment horizontal="center" vertical="center" wrapText="1"/>
    </xf>
    <xf numFmtId="4" fontId="11" fillId="0" borderId="25" xfId="0" applyNumberFormat="1" applyFont="1" applyFill="1" applyBorder="1" applyAlignment="1">
      <alignment horizontal="center" vertical="center" wrapText="1"/>
    </xf>
    <xf numFmtId="4" fontId="3" fillId="0" borderId="24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9" fillId="2" borderId="11" xfId="0" applyNumberFormat="1" applyFont="1" applyFill="1" applyBorder="1" applyAlignment="1">
      <alignment horizontal="center" vertical="center" wrapText="1"/>
    </xf>
    <xf numFmtId="4" fontId="11" fillId="4" borderId="27" xfId="0" applyNumberFormat="1" applyFont="1" applyFill="1" applyBorder="1" applyAlignment="1">
      <alignment horizontal="center" vertical="center" wrapText="1"/>
    </xf>
    <xf numFmtId="4" fontId="12" fillId="4" borderId="27" xfId="0" applyNumberFormat="1" applyFont="1" applyFill="1" applyBorder="1" applyAlignment="1">
      <alignment horizontal="center" wrapText="1"/>
    </xf>
    <xf numFmtId="0" fontId="2" fillId="0" borderId="0" xfId="2" applyFont="1"/>
    <xf numFmtId="0" fontId="16" fillId="0" borderId="0" xfId="2" applyFill="1"/>
    <xf numFmtId="0" fontId="16" fillId="0" borderId="0" xfId="2" applyFill="1" applyAlignment="1">
      <alignment horizontal="center" vertical="center"/>
    </xf>
    <xf numFmtId="0" fontId="10" fillId="0" borderId="0" xfId="2" applyFont="1" applyFill="1" applyAlignment="1">
      <alignment horizontal="left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/>
    <xf numFmtId="0" fontId="4" fillId="0" borderId="28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17" fillId="0" borderId="12" xfId="2" applyFont="1" applyBorder="1" applyAlignment="1">
      <alignment horizontal="center" vertical="center" wrapText="1"/>
    </xf>
    <xf numFmtId="0" fontId="18" fillId="0" borderId="8" xfId="2" applyFont="1" applyFill="1" applyBorder="1" applyAlignment="1">
      <alignment horizontal="left" vertical="center" wrapText="1"/>
    </xf>
    <xf numFmtId="0" fontId="19" fillId="0" borderId="29" xfId="2" applyFont="1" applyFill="1" applyBorder="1" applyAlignment="1">
      <alignment horizontal="center" vertical="center"/>
    </xf>
    <xf numFmtId="0" fontId="18" fillId="0" borderId="18" xfId="2" applyFont="1" applyFill="1" applyBorder="1" applyAlignment="1">
      <alignment horizontal="left" vertical="center" wrapText="1"/>
    </xf>
    <xf numFmtId="0" fontId="20" fillId="0" borderId="8" xfId="2" applyFont="1" applyFill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left" vertical="center" wrapText="1"/>
    </xf>
    <xf numFmtId="0" fontId="19" fillId="0" borderId="27" xfId="2" applyFont="1" applyFill="1" applyBorder="1" applyAlignment="1">
      <alignment horizontal="center" vertical="center"/>
    </xf>
    <xf numFmtId="0" fontId="20" fillId="0" borderId="1" xfId="2" applyFont="1" applyFill="1" applyBorder="1" applyAlignment="1">
      <alignment horizontal="center" vertical="center" wrapText="1"/>
    </xf>
    <xf numFmtId="165" fontId="16" fillId="0" borderId="6" xfId="2" applyNumberFormat="1" applyFill="1" applyBorder="1" applyAlignment="1">
      <alignment horizontal="center" vertical="center"/>
    </xf>
    <xf numFmtId="165" fontId="16" fillId="0" borderId="1" xfId="2" applyNumberFormat="1" applyFill="1" applyBorder="1" applyAlignment="1">
      <alignment horizontal="center" vertical="center"/>
    </xf>
    <xf numFmtId="165" fontId="3" fillId="0" borderId="10" xfId="2" applyNumberFormat="1" applyFont="1" applyFill="1" applyBorder="1" applyAlignment="1">
      <alignment horizontal="center" vertical="center"/>
    </xf>
    <xf numFmtId="0" fontId="20" fillId="0" borderId="1" xfId="2" applyNumberFormat="1" applyFont="1" applyFill="1" applyBorder="1" applyAlignment="1">
      <alignment horizontal="center" vertical="center" wrapText="1"/>
    </xf>
    <xf numFmtId="0" fontId="18" fillId="0" borderId="11" xfId="2" applyFont="1" applyFill="1" applyBorder="1" applyAlignment="1">
      <alignment horizontal="left" vertical="center" wrapText="1"/>
    </xf>
    <xf numFmtId="0" fontId="19" fillId="0" borderId="30" xfId="2" applyFont="1" applyFill="1" applyBorder="1" applyAlignment="1">
      <alignment horizontal="center" vertical="center"/>
    </xf>
    <xf numFmtId="165" fontId="16" fillId="0" borderId="12" xfId="2" applyNumberFormat="1" applyFill="1" applyBorder="1" applyAlignment="1">
      <alignment horizontal="center" vertical="center"/>
    </xf>
    <xf numFmtId="165" fontId="16" fillId="0" borderId="8" xfId="2" applyNumberFormat="1" applyFill="1" applyBorder="1" applyAlignment="1">
      <alignment horizontal="center" vertical="center"/>
    </xf>
    <xf numFmtId="165" fontId="3" fillId="0" borderId="19" xfId="2" applyNumberFormat="1" applyFont="1" applyFill="1" applyBorder="1" applyAlignment="1">
      <alignment horizontal="center" vertical="center"/>
    </xf>
    <xf numFmtId="0" fontId="17" fillId="4" borderId="6" xfId="2" applyFont="1" applyFill="1" applyBorder="1" applyAlignment="1">
      <alignment horizontal="center" vertical="center" wrapText="1"/>
    </xf>
    <xf numFmtId="0" fontId="18" fillId="4" borderId="1" xfId="2" applyFont="1" applyFill="1" applyBorder="1" applyAlignment="1">
      <alignment horizontal="left" vertical="center" wrapText="1"/>
    </xf>
    <xf numFmtId="0" fontId="20" fillId="4" borderId="1" xfId="2" applyFont="1" applyFill="1" applyBorder="1" applyAlignment="1">
      <alignment horizontal="center" vertical="center" wrapText="1"/>
    </xf>
    <xf numFmtId="0" fontId="17" fillId="0" borderId="6" xfId="2" applyFont="1" applyFill="1" applyBorder="1" applyAlignment="1">
      <alignment horizontal="center" vertical="center" wrapText="1"/>
    </xf>
    <xf numFmtId="0" fontId="5" fillId="0" borderId="0" xfId="2" applyFont="1" applyFill="1"/>
    <xf numFmtId="0" fontId="5" fillId="0" borderId="27" xfId="2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165" fontId="16" fillId="0" borderId="11" xfId="2" applyNumberFormat="1" applyFill="1" applyBorder="1" applyAlignment="1">
      <alignment horizontal="center" vertical="center"/>
    </xf>
    <xf numFmtId="0" fontId="20" fillId="8" borderId="1" xfId="2" applyFont="1" applyFill="1" applyBorder="1" applyAlignment="1">
      <alignment horizontal="center" vertical="center" wrapText="1"/>
    </xf>
    <xf numFmtId="0" fontId="18" fillId="4" borderId="0" xfId="2" applyFont="1" applyFill="1" applyAlignment="1">
      <alignment horizontal="justify"/>
    </xf>
    <xf numFmtId="0" fontId="18" fillId="9" borderId="1" xfId="2" applyFont="1" applyFill="1" applyBorder="1" applyAlignment="1">
      <alignment horizontal="left" vertical="center" wrapText="1"/>
    </xf>
    <xf numFmtId="0" fontId="17" fillId="10" borderId="6" xfId="2" applyFont="1" applyFill="1" applyBorder="1" applyAlignment="1">
      <alignment horizontal="center" vertical="center" wrapText="1"/>
    </xf>
    <xf numFmtId="0" fontId="18" fillId="10" borderId="1" xfId="2" applyFont="1" applyFill="1" applyBorder="1" applyAlignment="1">
      <alignment horizontal="left" vertical="center" wrapText="1"/>
    </xf>
    <xf numFmtId="0" fontId="20" fillId="10" borderId="1" xfId="2" applyFont="1" applyFill="1" applyBorder="1" applyAlignment="1">
      <alignment horizontal="center" vertical="center" wrapText="1"/>
    </xf>
    <xf numFmtId="0" fontId="18" fillId="0" borderId="9" xfId="2" applyFont="1" applyFill="1" applyBorder="1" applyAlignment="1">
      <alignment horizontal="left" vertical="center" wrapText="1"/>
    </xf>
    <xf numFmtId="0" fontId="17" fillId="0" borderId="31" xfId="2" applyFont="1" applyBorder="1" applyAlignment="1">
      <alignment horizontal="center" vertical="center" wrapText="1"/>
    </xf>
    <xf numFmtId="0" fontId="18" fillId="0" borderId="21" xfId="2" applyFont="1" applyFill="1" applyBorder="1" applyAlignment="1">
      <alignment horizontal="left" vertical="center" wrapText="1"/>
    </xf>
    <xf numFmtId="0" fontId="20" fillId="0" borderId="21" xfId="2" applyFont="1" applyFill="1" applyBorder="1" applyAlignment="1">
      <alignment horizontal="center" vertical="center" wrapText="1"/>
    </xf>
    <xf numFmtId="0" fontId="18" fillId="0" borderId="13" xfId="2" applyFont="1" applyFill="1" applyBorder="1" applyAlignment="1">
      <alignment horizontal="left" vertical="center" wrapText="1"/>
    </xf>
    <xf numFmtId="0" fontId="20" fillId="0" borderId="13" xfId="2" applyFont="1" applyFill="1" applyBorder="1" applyAlignment="1">
      <alignment horizontal="center" vertical="center" wrapText="1"/>
    </xf>
    <xf numFmtId="164" fontId="16" fillId="0" borderId="0" xfId="2" applyNumberFormat="1" applyFill="1"/>
    <xf numFmtId="0" fontId="10" fillId="0" borderId="0" xfId="2" applyFont="1"/>
    <xf numFmtId="165" fontId="10" fillId="0" borderId="28" xfId="2" applyNumberFormat="1" applyFont="1" applyFill="1" applyBorder="1" applyAlignment="1">
      <alignment horizontal="center" vertical="center"/>
    </xf>
    <xf numFmtId="165" fontId="10" fillId="0" borderId="4" xfId="2" applyNumberFormat="1" applyFont="1" applyFill="1" applyBorder="1" applyAlignment="1">
      <alignment horizontal="center" vertical="center"/>
    </xf>
    <xf numFmtId="165" fontId="10" fillId="0" borderId="3" xfId="2" applyNumberFormat="1" applyFont="1" applyFill="1" applyBorder="1" applyAlignment="1">
      <alignment horizontal="center" vertical="center"/>
    </xf>
    <xf numFmtId="165" fontId="3" fillId="0" borderId="5" xfId="2" applyNumberFormat="1" applyFont="1" applyFill="1" applyBorder="1" applyAlignment="1">
      <alignment horizontal="center" vertical="center"/>
    </xf>
    <xf numFmtId="0" fontId="16" fillId="0" borderId="0" xfId="2" applyFill="1" applyAlignment="1">
      <alignment horizontal="center"/>
    </xf>
    <xf numFmtId="165" fontId="5" fillId="0" borderId="0" xfId="2" applyNumberFormat="1" applyFont="1" applyFill="1" applyAlignment="1">
      <alignment horizontal="center" vertical="top"/>
    </xf>
    <xf numFmtId="0" fontId="18" fillId="0" borderId="28" xfId="2" applyFont="1" applyFill="1" applyBorder="1" applyAlignment="1">
      <alignment horizontal="center" vertical="center" wrapText="1"/>
    </xf>
    <xf numFmtId="164" fontId="10" fillId="0" borderId="28" xfId="2" applyNumberFormat="1" applyFont="1" applyFill="1" applyBorder="1" applyAlignment="1">
      <alignment horizontal="center" vertical="center"/>
    </xf>
    <xf numFmtId="167" fontId="20" fillId="0" borderId="8" xfId="2" applyNumberFormat="1" applyFont="1" applyFill="1" applyBorder="1" applyAlignment="1">
      <alignment horizontal="center" vertical="center" wrapText="1"/>
    </xf>
    <xf numFmtId="167" fontId="20" fillId="0" borderId="1" xfId="2" applyNumberFormat="1" applyFont="1" applyFill="1" applyBorder="1" applyAlignment="1">
      <alignment horizontal="center" vertical="center" wrapText="1"/>
    </xf>
    <xf numFmtId="167" fontId="20" fillId="4" borderId="1" xfId="2" applyNumberFormat="1" applyFont="1" applyFill="1" applyBorder="1" applyAlignment="1">
      <alignment horizontal="center" vertical="center" wrapText="1"/>
    </xf>
    <xf numFmtId="167" fontId="20" fillId="10" borderId="1" xfId="2" applyNumberFormat="1" applyFont="1" applyFill="1" applyBorder="1" applyAlignment="1">
      <alignment horizontal="center" vertical="center" wrapText="1"/>
    </xf>
    <xf numFmtId="167" fontId="20" fillId="0" borderId="21" xfId="2" applyNumberFormat="1" applyFont="1" applyFill="1" applyBorder="1" applyAlignment="1">
      <alignment horizontal="center" vertical="center" wrapText="1"/>
    </xf>
    <xf numFmtId="167" fontId="20" fillId="0" borderId="13" xfId="2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0" fillId="0" borderId="0" xfId="0" applyFill="1" applyBorder="1"/>
    <xf numFmtId="0" fontId="10" fillId="0" borderId="0" xfId="0" applyFont="1" applyFill="1" applyAlignment="1">
      <alignment horizontal="left" wrapText="1"/>
    </xf>
    <xf numFmtId="164" fontId="10" fillId="0" borderId="0" xfId="0" applyNumberFormat="1" applyFont="1" applyFill="1" applyAlignment="1"/>
    <xf numFmtId="165" fontId="10" fillId="0" borderId="0" xfId="0" applyNumberFormat="1" applyFont="1" applyFill="1" applyAlignment="1"/>
    <xf numFmtId="0" fontId="5" fillId="0" borderId="0" xfId="0" applyFont="1" applyFill="1" applyAlignment="1">
      <alignment horizontal="left" vertical="center" wrapText="1"/>
    </xf>
    <xf numFmtId="165" fontId="0" fillId="0" borderId="0" xfId="0" applyNumberFormat="1" applyFill="1"/>
    <xf numFmtId="166" fontId="0" fillId="0" borderId="0" xfId="0" applyNumberFormat="1" applyFill="1"/>
    <xf numFmtId="165" fontId="10" fillId="0" borderId="0" xfId="0" applyNumberFormat="1" applyFont="1" applyFill="1"/>
    <xf numFmtId="0" fontId="5" fillId="0" borderId="0" xfId="0" applyFont="1" applyFill="1" applyAlignment="1">
      <alignment horizontal="left" wrapText="1"/>
    </xf>
    <xf numFmtId="164" fontId="0" fillId="0" borderId="0" xfId="0" applyNumberFormat="1" applyFill="1"/>
    <xf numFmtId="164" fontId="10" fillId="0" borderId="0" xfId="0" applyNumberFormat="1" applyFont="1" applyFill="1"/>
    <xf numFmtId="165" fontId="1" fillId="0" borderId="0" xfId="0" applyNumberFormat="1" applyFont="1" applyFill="1"/>
    <xf numFmtId="0" fontId="6" fillId="0" borderId="3" xfId="0" applyFont="1" applyFill="1" applyBorder="1" applyAlignment="1">
      <alignment horizontal="center" vertical="center" wrapText="1"/>
    </xf>
    <xf numFmtId="4" fontId="13" fillId="0" borderId="32" xfId="0" applyNumberFormat="1" applyFont="1" applyFill="1" applyBorder="1" applyAlignment="1">
      <alignment horizontal="center" vertical="center" wrapText="1"/>
    </xf>
    <xf numFmtId="168" fontId="23" fillId="6" borderId="0" xfId="0" applyNumberFormat="1" applyFont="1" applyFill="1"/>
    <xf numFmtId="0" fontId="0" fillId="0" borderId="0" xfId="0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8" fillId="0" borderId="4" xfId="2" applyFont="1" applyBorder="1" applyAlignment="1">
      <alignment horizontal="center" vertical="center" wrapText="1"/>
    </xf>
    <xf numFmtId="0" fontId="18" fillId="0" borderId="33" xfId="2" applyFont="1" applyBorder="1" applyAlignment="1">
      <alignment horizontal="left" vertical="center" wrapText="1"/>
    </xf>
    <xf numFmtId="0" fontId="18" fillId="0" borderId="23" xfId="2" applyFont="1" applyBorder="1" applyAlignment="1">
      <alignment horizontal="left" vertical="center" wrapText="1"/>
    </xf>
    <xf numFmtId="0" fontId="18" fillId="0" borderId="23" xfId="2" applyFont="1" applyFill="1" applyBorder="1" applyAlignment="1">
      <alignment horizontal="left" vertical="center" wrapText="1"/>
    </xf>
    <xf numFmtId="0" fontId="18" fillId="4" borderId="23" xfId="2" applyFont="1" applyFill="1" applyBorder="1" applyAlignment="1">
      <alignment horizontal="left" vertical="center" wrapText="1"/>
    </xf>
    <xf numFmtId="0" fontId="18" fillId="3" borderId="23" xfId="2" applyFont="1" applyFill="1" applyBorder="1" applyAlignment="1">
      <alignment horizontal="left" vertical="center" wrapText="1"/>
    </xf>
    <xf numFmtId="0" fontId="18" fillId="7" borderId="23" xfId="2" applyFont="1" applyFill="1" applyBorder="1" applyAlignment="1">
      <alignment horizontal="left" vertical="center" wrapText="1"/>
    </xf>
    <xf numFmtId="0" fontId="18" fillId="8" borderId="23" xfId="2" applyFont="1" applyFill="1" applyBorder="1" applyAlignment="1">
      <alignment horizontal="left" vertical="center" wrapText="1"/>
    </xf>
    <xf numFmtId="0" fontId="18" fillId="10" borderId="23" xfId="2" applyFont="1" applyFill="1" applyBorder="1" applyAlignment="1">
      <alignment horizontal="left" vertical="center" wrapText="1"/>
    </xf>
    <xf numFmtId="0" fontId="18" fillId="0" borderId="34" xfId="2" applyFont="1" applyBorder="1" applyAlignment="1">
      <alignment horizontal="left" vertical="center" wrapText="1"/>
    </xf>
    <xf numFmtId="0" fontId="18" fillId="0" borderId="14" xfId="2" applyFont="1" applyFill="1" applyBorder="1" applyAlignment="1">
      <alignment horizontal="left" vertical="center" wrapText="1"/>
    </xf>
    <xf numFmtId="0" fontId="17" fillId="0" borderId="15" xfId="2" applyFont="1" applyBorder="1" applyAlignment="1">
      <alignment horizontal="center" vertical="center" wrapText="1"/>
    </xf>
    <xf numFmtId="0" fontId="16" fillId="0" borderId="24" xfId="2" applyFill="1" applyBorder="1" applyAlignment="1">
      <alignment horizontal="center" vertical="center"/>
    </xf>
    <xf numFmtId="165" fontId="16" fillId="0" borderId="15" xfId="2" applyNumberFormat="1" applyFill="1" applyBorder="1" applyAlignment="1">
      <alignment horizontal="center" vertical="center"/>
    </xf>
    <xf numFmtId="165" fontId="16" fillId="0" borderId="17" xfId="2" applyNumberFormat="1" applyFill="1" applyBorder="1" applyAlignment="1">
      <alignment horizontal="center" vertical="center"/>
    </xf>
    <xf numFmtId="165" fontId="3" fillId="0" borderId="16" xfId="2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11" fillId="11" borderId="8" xfId="0" applyFont="1" applyFill="1" applyBorder="1" applyAlignment="1">
      <alignment horizontal="left" vertical="center" wrapText="1"/>
    </xf>
    <xf numFmtId="4" fontId="11" fillId="11" borderId="20" xfId="0" applyNumberFormat="1" applyFont="1" applyFill="1" applyBorder="1" applyAlignment="1">
      <alignment horizontal="center" vertical="center" wrapText="1"/>
    </xf>
    <xf numFmtId="165" fontId="0" fillId="11" borderId="6" xfId="0" applyNumberFormat="1" applyFill="1" applyBorder="1" applyAlignment="1">
      <alignment horizontal="center" vertical="center"/>
    </xf>
    <xf numFmtId="165" fontId="0" fillId="11" borderId="1" xfId="0" applyNumberFormat="1" applyFill="1" applyBorder="1" applyAlignment="1">
      <alignment horizontal="center" vertical="center"/>
    </xf>
    <xf numFmtId="165" fontId="1" fillId="11" borderId="10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center" wrapText="1"/>
    </xf>
    <xf numFmtId="4" fontId="11" fillId="11" borderId="1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9" xfId="0" applyBorder="1" applyAlignment="1">
      <alignment horizontal="center" vertical="center"/>
    </xf>
    <xf numFmtId="165" fontId="0" fillId="0" borderId="12" xfId="0" applyNumberFormat="1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10" fillId="0" borderId="19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6" fillId="0" borderId="0" xfId="2" applyFont="1" applyFill="1"/>
    <xf numFmtId="0" fontId="17" fillId="12" borderId="6" xfId="2" applyFont="1" applyFill="1" applyBorder="1" applyAlignment="1">
      <alignment horizontal="center" vertical="center" wrapText="1"/>
    </xf>
    <xf numFmtId="0" fontId="18" fillId="12" borderId="1" xfId="2" applyFont="1" applyFill="1" applyBorder="1" applyAlignment="1">
      <alignment horizontal="left" vertical="center" wrapText="1"/>
    </xf>
    <xf numFmtId="0" fontId="5" fillId="12" borderId="27" xfId="2" applyFont="1" applyFill="1" applyBorder="1" applyAlignment="1">
      <alignment horizontal="center" vertical="center"/>
    </xf>
    <xf numFmtId="167" fontId="20" fillId="12" borderId="1" xfId="2" applyNumberFormat="1" applyFont="1" applyFill="1" applyBorder="1" applyAlignment="1">
      <alignment horizontal="center" vertical="center" wrapText="1"/>
    </xf>
    <xf numFmtId="165" fontId="0" fillId="13" borderId="1" xfId="0" applyNumberFormat="1" applyFill="1" applyBorder="1" applyAlignment="1">
      <alignment horizontal="center" vertical="center"/>
    </xf>
    <xf numFmtId="169" fontId="16" fillId="6" borderId="0" xfId="2" applyNumberFormat="1" applyFill="1"/>
    <xf numFmtId="165" fontId="8" fillId="0" borderId="0" xfId="0" applyNumberFormat="1" applyFont="1" applyFill="1" applyBorder="1" applyAlignment="1"/>
    <xf numFmtId="165" fontId="8" fillId="0" borderId="0" xfId="0" applyNumberFormat="1" applyFont="1" applyFill="1" applyAlignment="1"/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" fontId="8" fillId="0" borderId="9" xfId="1" applyNumberFormat="1" applyFont="1" applyFill="1" applyBorder="1" applyAlignment="1">
      <alignment horizontal="center" vertical="center"/>
    </xf>
    <xf numFmtId="1" fontId="26" fillId="0" borderId="9" xfId="1" applyNumberFormat="1" applyFont="1" applyFill="1" applyBorder="1" applyAlignment="1">
      <alignment horizontal="center" vertical="center"/>
    </xf>
    <xf numFmtId="1" fontId="8" fillId="0" borderId="14" xfId="1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26" fillId="0" borderId="22" xfId="1" applyFont="1" applyFill="1" applyBorder="1" applyAlignment="1">
      <alignment horizontal="center" vertical="center"/>
    </xf>
    <xf numFmtId="0" fontId="26" fillId="0" borderId="9" xfId="1" applyFont="1" applyFill="1" applyBorder="1" applyAlignment="1">
      <alignment horizontal="center" vertical="center"/>
    </xf>
    <xf numFmtId="1" fontId="26" fillId="0" borderId="18" xfId="1" applyNumberFormat="1" applyFont="1" applyFill="1" applyBorder="1" applyAlignment="1">
      <alignment horizontal="center" vertical="center"/>
    </xf>
    <xf numFmtId="1" fontId="8" fillId="0" borderId="18" xfId="1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FFCCFF"/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A687580-C1CE-4730-849C-15755C7FA6DB}" diskRevisions="1" revisionId="212" version="2">
  <header guid="{0E4301DF-678C-4B03-ACC4-B686D63CF15B}" dateTime="2017-06-20T07:02:06" maxSheetId="6" userName="Jarkovský Václav Ing." r:id="rId1">
    <sheetIdMap count="5">
      <sheetId val="1"/>
      <sheetId val="2"/>
      <sheetId val="3"/>
      <sheetId val="4"/>
      <sheetId val="5"/>
    </sheetIdMap>
  </header>
  <header guid="{289D98C7-D552-44B2-9C9B-8D0DAB9A3634}" dateTime="2017-06-20T07:03:46" maxSheetId="6" userName="Jarkovský Václav Ing." r:id="rId2" minRId="1" maxRId="4">
    <sheetIdMap count="5">
      <sheetId val="1"/>
      <sheetId val="2"/>
      <sheetId val="3"/>
      <sheetId val="4"/>
      <sheetId val="5"/>
    </sheetIdMap>
  </header>
  <header guid="{3662F0AF-0869-48C3-AA82-24F508FDAA67}" dateTime="2017-06-20T11:00:37" maxSheetId="6" userName="213" r:id="rId3" minRId="12" maxRId="17">
    <sheetIdMap count="5">
      <sheetId val="1"/>
      <sheetId val="2"/>
      <sheetId val="3"/>
      <sheetId val="4"/>
      <sheetId val="5"/>
    </sheetIdMap>
  </header>
  <header guid="{B9C65604-B71F-4F71-92E7-AECE49471939}" dateTime="2017-06-20T11:01:17" maxSheetId="6" userName="213" r:id="rId4" minRId="25">
    <sheetIdMap count="5">
      <sheetId val="1"/>
      <sheetId val="2"/>
      <sheetId val="3"/>
      <sheetId val="4"/>
      <sheetId val="5"/>
    </sheetIdMap>
  </header>
  <header guid="{BAEF0288-C3EB-469E-854A-FDD25AFF9D22}" dateTime="2017-06-20T11:03:05" maxSheetId="6" userName="213" r:id="rId5" minRId="26" maxRId="30">
    <sheetIdMap count="5">
      <sheetId val="1"/>
      <sheetId val="2"/>
      <sheetId val="3"/>
      <sheetId val="4"/>
      <sheetId val="5"/>
    </sheetIdMap>
  </header>
  <header guid="{41F0FF99-8EF9-49BA-B0B5-D79DD5C96D1C}" dateTime="2017-06-20T12:41:08" maxSheetId="6" userName="Věra Neumannová" r:id="rId6" minRId="31" maxRId="32">
    <sheetIdMap count="5">
      <sheetId val="1"/>
      <sheetId val="2"/>
      <sheetId val="3"/>
      <sheetId val="4"/>
      <sheetId val="5"/>
    </sheetIdMap>
  </header>
  <header guid="{8C66DAC7-539F-44F3-8EF8-F09576C27216}" dateTime="2017-06-20T12:47:15" maxSheetId="6" userName="Věra Neumannová" r:id="rId7">
    <sheetIdMap count="5">
      <sheetId val="1"/>
      <sheetId val="2"/>
      <sheetId val="3"/>
      <sheetId val="4"/>
      <sheetId val="5"/>
    </sheetIdMap>
  </header>
  <header guid="{9C7C580F-0A5E-4A5E-841E-EBA879324E43}" dateTime="2017-06-20T12:53:03" maxSheetId="6" userName="Věra Neumannová" r:id="rId8">
    <sheetIdMap count="5">
      <sheetId val="1"/>
      <sheetId val="2"/>
      <sheetId val="3"/>
      <sheetId val="4"/>
      <sheetId val="5"/>
    </sheetIdMap>
  </header>
  <header guid="{65AF1C14-BB27-4FEB-93B7-D29E8F48B7DB}" dateTime="2017-06-20T14:01:41" maxSheetId="6" userName="Jarkovský Václav Ing." r:id="rId9">
    <sheetIdMap count="5">
      <sheetId val="1"/>
      <sheetId val="2"/>
      <sheetId val="3"/>
      <sheetId val="4"/>
      <sheetId val="5"/>
    </sheetIdMap>
  </header>
  <header guid="{90F485C5-EDC2-409E-B5C7-7568C57D1E1B}" dateTime="2017-06-20T14:04:54" maxSheetId="6" userName="Jarkovský Václav Ing." r:id="rId10" minRId="61" maxRId="62">
    <sheetIdMap count="5">
      <sheetId val="1"/>
      <sheetId val="2"/>
      <sheetId val="3"/>
      <sheetId val="4"/>
      <sheetId val="5"/>
    </sheetIdMap>
  </header>
  <header guid="{134D71F6-4F13-449F-B709-8D8B638B6701}" dateTime="2017-06-20T14:05:58" maxSheetId="6" userName="Jarkovský Václav Ing." r:id="rId11">
    <sheetIdMap count="5">
      <sheetId val="1"/>
      <sheetId val="2"/>
      <sheetId val="3"/>
      <sheetId val="4"/>
      <sheetId val="5"/>
    </sheetIdMap>
  </header>
  <header guid="{3B1CE643-F00F-42DF-9258-051E88706AAA}" dateTime="2017-06-20T14:08:38" maxSheetId="6" userName="Jarkovský Václav Ing." r:id="rId12">
    <sheetIdMap count="5">
      <sheetId val="1"/>
      <sheetId val="2"/>
      <sheetId val="3"/>
      <sheetId val="4"/>
      <sheetId val="5"/>
    </sheetIdMap>
  </header>
  <header guid="{69EDABAE-9530-4903-9239-A1E20086961B}" dateTime="2017-06-20T14:09:15" maxSheetId="6" userName="Jarkovský Václav Ing." r:id="rId13" minRId="70" maxRId="71">
    <sheetIdMap count="5">
      <sheetId val="1"/>
      <sheetId val="2"/>
      <sheetId val="3"/>
      <sheetId val="4"/>
      <sheetId val="5"/>
    </sheetIdMap>
  </header>
  <header guid="{972DFA03-0A4B-40F7-813A-F23705BD27D0}" dateTime="2017-06-20T14:11:32" maxSheetId="6" userName="Jarkovský Václav Ing." r:id="rId14" minRId="79" maxRId="82">
    <sheetIdMap count="5">
      <sheetId val="1"/>
      <sheetId val="2"/>
      <sheetId val="3"/>
      <sheetId val="4"/>
      <sheetId val="5"/>
    </sheetIdMap>
  </header>
  <header guid="{75013D43-5A7B-4827-BEE6-374E9C5C9D1E}" dateTime="2017-06-20T14:15:40" maxSheetId="6" userName="Jarkovský Václav Ing." r:id="rId15" minRId="90">
    <sheetIdMap count="5">
      <sheetId val="1"/>
      <sheetId val="2"/>
      <sheetId val="3"/>
      <sheetId val="4"/>
      <sheetId val="5"/>
    </sheetIdMap>
  </header>
  <header guid="{10C32651-4EE2-4361-A8D0-6C59D0C2FADD}" dateTime="2017-06-20T14:18:20" maxSheetId="6" userName="Jarkovský Václav Ing." r:id="rId16" minRId="91" maxRId="92">
    <sheetIdMap count="5">
      <sheetId val="1"/>
      <sheetId val="2"/>
      <sheetId val="3"/>
      <sheetId val="4"/>
      <sheetId val="5"/>
    </sheetIdMap>
  </header>
  <header guid="{571E1629-AD9D-4586-974A-B7FA22F6B3E6}" dateTime="2017-06-20T14:27:39" maxSheetId="6" userName="Jarkovský Václav Ing." r:id="rId17">
    <sheetIdMap count="5">
      <sheetId val="1"/>
      <sheetId val="2"/>
      <sheetId val="3"/>
      <sheetId val="4"/>
      <sheetId val="5"/>
    </sheetIdMap>
  </header>
  <header guid="{003E9EB1-E6F0-4DFE-BA78-E3FD2238BB74}" dateTime="2017-06-20T14:28:24" maxSheetId="6" userName="Jarkovský Václav Ing." r:id="rId18" minRId="107">
    <sheetIdMap count="5">
      <sheetId val="1"/>
      <sheetId val="2"/>
      <sheetId val="3"/>
      <sheetId val="4"/>
      <sheetId val="5"/>
    </sheetIdMap>
  </header>
  <header guid="{DEA40770-A892-46FB-ADCF-118E8C6CFEFA}" dateTime="2017-06-20T14:28:38" maxSheetId="6" userName="Jarkovský Václav Ing." r:id="rId19" minRId="116" maxRId="119">
    <sheetIdMap count="5">
      <sheetId val="1"/>
      <sheetId val="2"/>
      <sheetId val="3"/>
      <sheetId val="4"/>
      <sheetId val="5"/>
    </sheetIdMap>
  </header>
  <header guid="{D4548E40-4EDF-4FC2-8532-68924AC670BE}" dateTime="2017-06-21T08:03:35" maxSheetId="6" userName="213" r:id="rId20">
    <sheetIdMap count="5">
      <sheetId val="1"/>
      <sheetId val="2"/>
      <sheetId val="3"/>
      <sheetId val="4"/>
      <sheetId val="5"/>
    </sheetIdMap>
  </header>
  <header guid="{18AF9EA6-3761-4E38-B06B-FB4CA23E7956}" dateTime="2017-06-22T08:12:51" maxSheetId="6" userName="Jarkovský Václav Ing." r:id="rId21" minRId="127" maxRId="128">
    <sheetIdMap count="5">
      <sheetId val="1"/>
      <sheetId val="2"/>
      <sheetId val="3"/>
      <sheetId val="4"/>
      <sheetId val="5"/>
    </sheetIdMap>
  </header>
  <header guid="{34BE5FE9-5601-4E88-967E-0A04985CD567}" dateTime="2017-06-22T14:26:11" maxSheetId="6" userName="Jarkovský Václav Ing." r:id="rId22" minRId="137" maxRId="138">
    <sheetIdMap count="5">
      <sheetId val="1"/>
      <sheetId val="2"/>
      <sheetId val="3"/>
      <sheetId val="4"/>
      <sheetId val="5"/>
    </sheetIdMap>
  </header>
  <header guid="{A4C41EF9-49F8-40C6-BDA0-68ED538ABEE9}" dateTime="2017-06-22T14:29:51" maxSheetId="6" userName="Jarkovský Václav Ing." r:id="rId23" minRId="147" maxRId="153">
    <sheetIdMap count="5">
      <sheetId val="1"/>
      <sheetId val="2"/>
      <sheetId val="3"/>
      <sheetId val="4"/>
      <sheetId val="5"/>
    </sheetIdMap>
  </header>
  <header guid="{AA6C67E3-A312-4287-A032-887CCE16190D}" dateTime="2017-06-22T14:31:37" maxSheetId="6" userName="Jarkovský Václav Ing." r:id="rId24">
    <sheetIdMap count="5">
      <sheetId val="1"/>
      <sheetId val="2"/>
      <sheetId val="3"/>
      <sheetId val="4"/>
      <sheetId val="5"/>
    </sheetIdMap>
  </header>
  <header guid="{AF0DF7B3-9DA9-491B-ADC7-E69644BB1E17}" dateTime="2017-06-22T14:32:18" maxSheetId="6" userName="Jarkovský Václav Ing." r:id="rId25">
    <sheetIdMap count="5">
      <sheetId val="1"/>
      <sheetId val="2"/>
      <sheetId val="3"/>
      <sheetId val="4"/>
      <sheetId val="5"/>
    </sheetIdMap>
  </header>
  <header guid="{F3552C62-5AEC-4138-9549-4C135A9070A8}" dateTime="2017-06-22T14:33:54" maxSheetId="6" userName="Jarkovský Václav Ing." r:id="rId26" minRId="178" maxRId="180">
    <sheetIdMap count="5">
      <sheetId val="1"/>
      <sheetId val="2"/>
      <sheetId val="3"/>
      <sheetId val="4"/>
      <sheetId val="5"/>
    </sheetIdMap>
  </header>
  <header guid="{14C4E20C-432F-48F4-8920-A315C1A05426}" dateTime="2017-06-22T14:37:29" maxSheetId="6" userName="Jarkovský Václav Ing." r:id="rId27">
    <sheetIdMap count="5">
      <sheetId val="1"/>
      <sheetId val="2"/>
      <sheetId val="3"/>
      <sheetId val="4"/>
      <sheetId val="5"/>
    </sheetIdMap>
  </header>
  <header guid="{28830D8B-CE27-4B26-AA65-114752A1718E}" dateTime="2017-06-23T06:54:21" maxSheetId="6" userName="Jarkovský Václav Ing." r:id="rId28">
    <sheetIdMap count="5">
      <sheetId val="1"/>
      <sheetId val="2"/>
      <sheetId val="3"/>
      <sheetId val="4"/>
      <sheetId val="5"/>
    </sheetIdMap>
  </header>
  <header guid="{AA687580-C1CE-4730-849C-15755C7FA6DB}" dateTime="2017-06-28T10:43:57" maxSheetId="6" userName="Olšáková Andrea Mgr." r:id="rId29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" sId="2">
    <oc r="N164" t="inlineStr">
      <is>
        <t>rozdělit !!!</t>
      </is>
    </oc>
    <nc r="N164" t="inlineStr">
      <is>
        <t>subjekt rozdělen do 2</t>
      </is>
    </nc>
  </rcc>
  <rfmt sheetId="2" sqref="N164" start="0" length="2147483647">
    <dxf>
      <font>
        <color theme="1"/>
      </font>
    </dxf>
  </rfmt>
  <rfmt sheetId="2" sqref="N164" start="0" length="2147483647">
    <dxf>
      <font>
        <sz val="9"/>
      </font>
    </dxf>
  </rfmt>
  <rfmt sheetId="2" sqref="N164" start="0" length="2147483647">
    <dxf>
      <font>
        <sz val="10"/>
      </font>
    </dxf>
  </rfmt>
  <rcc rId="62" sId="2" odxf="1" dxf="1">
    <nc r="N142" t="inlineStr">
      <is>
        <t>subjekt rozdělen do 2</t>
      </is>
    </nc>
    <odxf>
      <font>
        <sz val="10"/>
        <color auto="1"/>
        <name val="Arial"/>
        <scheme val="none"/>
      </font>
    </odxf>
    <ndxf>
      <font>
        <sz val="10"/>
        <color theme="1"/>
        <name val="Arial"/>
        <scheme val="none"/>
      </font>
    </ndxf>
  </rcc>
  <rfmt sheetId="2" sqref="H164">
    <dxf>
      <fill>
        <patternFill patternType="none">
          <bgColor auto="1"/>
        </patternFill>
      </fill>
    </dxf>
  </rfmt>
  <rfmt sheetId="2" sqref="C142:G142">
    <dxf>
      <fill>
        <patternFill>
          <bgColor rgb="FFFFCCFF"/>
        </patternFill>
      </fill>
    </dxf>
  </rfmt>
  <rfmt sheetId="2" sqref="C164:G164">
    <dxf>
      <fill>
        <patternFill>
          <bgColor rgb="FFFFCCFF"/>
        </patternFill>
      </fill>
    </dxf>
  </rfmt>
  <rcv guid="{E120AD13-4BD4-45B5-80BB-687EA65645BA}" action="delete"/>
  <rdn rId="0" localSheetId="1" customView="1" name="Z_E120AD13_4BD4_45B5_80BB_687EA65645BA_.wvu.PrintTitles" hidden="1" oldHidden="1">
    <formula>'tab. 4 tarify krajské'!$C:$F,'tab. 4 tarify krajské'!$2:$3</formula>
    <oldFormula>'tab. 4 tarify krajské'!$C:$F,'tab. 4 tarify krajské'!$2:$3</oldFormula>
  </rdn>
  <rdn rId="0" localSheetId="1" customView="1" name="Z_E120AD13_4BD4_45B5_80BB_687EA65645BA_.wvu.Cols" hidden="1" oldHidden="1">
    <formula>'tab. 4 tarify krajské'!$A:$B</formula>
    <oldFormula>'tab. 4 tarify krajské'!$A:$B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428" start="0" length="0">
    <dxf>
      <fill>
        <patternFill patternType="none">
          <bgColor indexed="65"/>
        </patternFill>
      </fill>
    </dxf>
  </rfmt>
  <rfmt sheetId="2" sqref="F428" start="0" length="0">
    <dxf>
      <fill>
        <patternFill patternType="solid">
          <bgColor theme="0"/>
        </patternFill>
      </fill>
    </dxf>
  </rfmt>
  <rcmt sheetId="2" cell="D428" guid="{00000000-0000-0000-0000-000000000000}" action="delete" author="Věra Neumannová"/>
  <rcmt sheetId="2" cell="F428" guid="{00000000-0000-0000-0000-000000000000}" action="delete" author="Dagmar Skoupilová"/>
  <rcmt sheetId="2" cell="F436" guid="{00000000-0000-0000-0000-000000000000}" action="delete" author="518"/>
  <rcmt sheetId="2" cell="F437" guid="{00000000-0000-0000-0000-000000000000}" action="delete" author="Dagmar Skoupilová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F416" guid="{00000000-0000-0000-0000-000000000000}" action="delete" author="518"/>
  <rcmt sheetId="2" cell="F395" guid="{00000000-0000-0000-0000-000000000000}" action="delete" author="518"/>
  <rcmt sheetId="2" cell="F360" guid="{00000000-0000-0000-0000-000000000000}" action="delete" author="518"/>
  <rcmt sheetId="2" cell="F333" guid="{00000000-0000-0000-0000-000000000000}" action="delete" author="Ludmila Kazdová"/>
  <rcmt sheetId="2" cell="F326" guid="{00000000-0000-0000-0000-000000000000}" action="delete" author="518"/>
  <rcmt sheetId="2" cell="F321" guid="{00000000-0000-0000-0000-000000000000}" action="delete" author="Dagmar Skoupilová"/>
  <rcmt sheetId="2" cell="F294" guid="{00000000-0000-0000-0000-000000000000}" action="delete" author="518"/>
  <rcmt sheetId="2" cell="G294" guid="{00000000-0000-0000-0000-000000000000}" action="delete" author="518"/>
  <rcmt sheetId="2" cell="F290" guid="{00000000-0000-0000-0000-000000000000}" action="delete" author="Ludmila Kazdová"/>
  <rcmt sheetId="2" cell="F186" guid="{00000000-0000-0000-0000-000000000000}" action="delete" author="518"/>
  <rcmt sheetId="2" cell="F178" guid="{00000000-0000-0000-0000-000000000000}" action="delete" author="Dagmar Skoupilová"/>
  <rcmt sheetId="2" cell="F151" guid="{00000000-0000-0000-0000-000000000000}" action="delete" author="518"/>
  <rcmt sheetId="2" cell="F103" guid="{00000000-0000-0000-0000-000000000000}" action="delete" author="Dagmar Skoupilová"/>
  <rcmt sheetId="2" cell="F98" guid="{00000000-0000-0000-0000-000000000000}" action="delete" author="Věra Neumannová"/>
  <rcmt sheetId="2" cell="F81" guid="{00000000-0000-0000-0000-000000000000}" action="delete" author="518"/>
  <rcmt sheetId="2" cell="F55" guid="{00000000-0000-0000-0000-000000000000}" action="delete" author="518"/>
  <rcmt sheetId="2" cell="F49" guid="{00000000-0000-0000-0000-000000000000}" action="delete" author="737"/>
  <rcmt sheetId="2" cell="F32" guid="{00000000-0000-0000-0000-000000000000}" action="delete" author="737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" sId="2">
    <oc r="N142" t="inlineStr">
      <is>
        <t>subjekt rozdělen do 2</t>
      </is>
    </oc>
    <nc r="N142" t="inlineStr">
      <is>
        <t>subjekt k 1.1.2017 rozdělen do 2</t>
      </is>
    </nc>
  </rcc>
  <rcc rId="71" sId="2">
    <oc r="N164" t="inlineStr">
      <is>
        <t>subjekt rozdělen do 2</t>
      </is>
    </oc>
    <nc r="N164" t="inlineStr">
      <is>
        <t>subjekt k 1.1.2017 rozdělen do 2</t>
      </is>
    </nc>
  </rcc>
  <rcv guid="{E120AD13-4BD4-45B5-80BB-687EA65645BA}" action="delete"/>
  <rdn rId="0" localSheetId="1" customView="1" name="Z_E120AD13_4BD4_45B5_80BB_687EA65645BA_.wvu.PrintTitles" hidden="1" oldHidden="1">
    <formula>'tab. 4 tarify krajské'!$C:$F,'tab. 4 tarify krajské'!$2:$3</formula>
    <oldFormula>'tab. 4 tarify krajské'!$C:$F,'tab. 4 tarify krajské'!$2:$3</oldFormula>
  </rdn>
  <rdn rId="0" localSheetId="1" customView="1" name="Z_E120AD13_4BD4_45B5_80BB_687EA65645BA_.wvu.Cols" hidden="1" oldHidden="1">
    <formula>'tab. 4 tarify krajské'!$A:$B</formula>
    <oldFormula>'tab. 4 tarify krajské'!$A:$B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" sId="1" numFmtId="4">
    <nc r="G21">
      <v>0</v>
    </nc>
  </rcc>
  <rcc rId="80" sId="1" numFmtId="4">
    <oc r="H92">
      <f>K92/1.36</f>
    </oc>
    <nc r="H92">
      <v>26830.212</v>
    </nc>
  </rcc>
  <rcc rId="81" sId="1" numFmtId="4">
    <oc r="I92">
      <f>ROUND(H92*0.34,3)</f>
    </oc>
    <nc r="I92">
      <v>9122.2729999999992</v>
    </nc>
  </rcc>
  <rcc rId="82" sId="1" numFmtId="4">
    <oc r="J92">
      <f>ROUND(H92*0.02,3)</f>
    </oc>
    <nc r="J92">
      <v>536.60500000000002</v>
    </nc>
  </rcc>
  <rcv guid="{E120AD13-4BD4-45B5-80BB-687EA65645BA}" action="delete"/>
  <rdn rId="0" localSheetId="1" customView="1" name="Z_E120AD13_4BD4_45B5_80BB_687EA65645BA_.wvu.PrintTitles" hidden="1" oldHidden="1">
    <formula>'tab. 4 tarify krajské'!$C:$F,'tab. 4 tarify krajské'!$2:$3</formula>
    <oldFormula>'tab. 4 tarify krajské'!$C:$F,'tab. 4 tarify krajské'!$2:$3</oldFormula>
  </rdn>
  <rdn rId="0" localSheetId="1" customView="1" name="Z_E120AD13_4BD4_45B5_80BB_687EA65645BA_.wvu.Cols" hidden="1" oldHidden="1">
    <formula>'tab. 4 tarify krajské'!$A:$B,'tab. 4 tarify krajské'!$G:$G</formula>
    <oldFormula>'tab. 4 tarify krajské'!$A:$B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" sId="1" numFmtId="4">
    <oc r="H102">
      <v>1.0000100000000001</v>
    </oc>
    <nc r="H102">
      <v>1.0000102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0:J10">
    <dxf>
      <fill>
        <patternFill patternType="solid">
          <bgColor rgb="FFFFCCFF"/>
        </patternFill>
      </fill>
    </dxf>
  </rfmt>
  <rfmt sheetId="1" sqref="I10:J10">
    <dxf>
      <fill>
        <patternFill>
          <bgColor rgb="FFFFFFCC"/>
        </patternFill>
      </fill>
    </dxf>
  </rfmt>
  <rcc rId="91" sId="1">
    <nc r="M52" t="inlineStr">
      <is>
        <t>od 1.7.2017 součástí org. 363</t>
      </is>
    </nc>
  </rcc>
  <rcc rId="92" sId="1">
    <nc r="M63" t="inlineStr">
      <is>
        <t>od 1.7.2017 součástí org. 381</t>
      </is>
    </nc>
  </rcc>
  <rcv guid="{E120AD13-4BD4-45B5-80BB-687EA65645BA}" action="delete"/>
  <rdn rId="0" localSheetId="1" customView="1" name="Z_E120AD13_4BD4_45B5_80BB_687EA65645BA_.wvu.PrintTitles" hidden="1" oldHidden="1">
    <formula>'tab. 4 tarify krajské'!$C:$F,'tab. 4 tarify krajské'!$2:$3</formula>
    <oldFormula>'tab. 4 tarify krajské'!$C:$F,'tab. 4 tarify krajské'!$2:$3</oldFormula>
  </rdn>
  <rdn rId="0" localSheetId="1" customView="1" name="Z_E120AD13_4BD4_45B5_80BB_687EA65645BA_.wvu.Cols" hidden="1" oldHidden="1">
    <formula>'tab. 4 tarify krajské'!$A:$B,'tab. 4 tarify krajské'!$E:$E,'tab. 4 tarify krajské'!$G:$G</formula>
    <oldFormula>'tab. 4 tarify krajské'!$A:$B,'tab. 4 tarify krajské'!$G:$G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20AD13-4BD4-45B5-80BB-687EA65645BA}" action="delete"/>
  <rdn rId="0" localSheetId="1" customView="1" name="Z_E120AD13_4BD4_45B5_80BB_687EA65645BA_.wvu.PrintTitles" hidden="1" oldHidden="1">
    <formula>'tab. 4 tarify krajské'!$C:$F,'tab. 4 tarify krajské'!$1:$3</formula>
    <oldFormula>'tab. 4 tarify krajské'!$C:$F,'tab. 4 tarify krajské'!$2:$3</oldFormula>
  </rdn>
  <rdn rId="0" localSheetId="1" customView="1" name="Z_E120AD13_4BD4_45B5_80BB_687EA65645BA_.wvu.Cols" hidden="1" oldHidden="1">
    <formula>'tab. 4 tarify krajské'!$A:$B,'tab. 4 tarify krajské'!$E:$E,'tab. 4 tarify krajské'!$G:$G</formula>
    <oldFormula>'tab. 4 tarify krajské'!$A:$B,'tab. 4 tarify krajské'!$E:$E,'tab. 4 tarify krajské'!$G:$G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" sId="1">
    <oc r="F100" t="inlineStr">
      <is>
        <t>vyčleněno z dotace od MŠMT - pokrytí</t>
      </is>
    </oc>
    <nc r="F100"/>
  </rcc>
  <rcv guid="{E120AD13-4BD4-45B5-80BB-687EA65645BA}" action="delete"/>
  <rdn rId="0" localSheetId="1" customView="1" name="Z_E120AD13_4BD4_45B5_80BB_687EA65645BA_.wvu.PrintArea" hidden="1" oldHidden="1">
    <formula>'tab. 4 tarify krajské'!$C$1:$K$96</formula>
  </rdn>
  <rdn rId="0" localSheetId="1" customView="1" name="Z_E120AD13_4BD4_45B5_80BB_687EA65645BA_.wvu.PrintTitles" hidden="1" oldHidden="1">
    <formula>'tab. 4 tarify krajské'!$C:$F,'tab. 4 tarify krajské'!$1:$3</formula>
    <oldFormula>'tab. 4 tarify krajské'!$C:$F,'tab. 4 tarify krajské'!$1:$3</oldFormula>
  </rdn>
  <rdn rId="0" localSheetId="1" customView="1" name="Z_E120AD13_4BD4_45B5_80BB_687EA65645BA_.wvu.Cols" hidden="1" oldHidden="1">
    <formula>'tab. 4 tarify krajské'!$A:$B,'tab. 4 tarify krajské'!$E:$E,'tab. 4 tarify krajské'!$G:$G</formula>
    <oldFormula>'tab. 4 tarify krajské'!$A:$B,'tab. 4 tarify krajské'!$E:$E,'tab. 4 tarify krajské'!$G:$G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" sId="1">
    <oc r="H106">
      <f>H105-H92</f>
    </oc>
    <nc r="H106"/>
  </rcc>
  <rcc rId="117" sId="1">
    <oc r="I106">
      <f>I105-I92</f>
    </oc>
    <nc r="I106"/>
  </rcc>
  <rcc rId="118" sId="1">
    <oc r="J106">
      <f>J105-J92</f>
    </oc>
    <nc r="J106"/>
  </rcc>
  <rcc rId="119" sId="1">
    <oc r="K106">
      <f>K105-K92</f>
    </oc>
    <nc r="K106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I3:J3">
    <dxf>
      <alignment wrapText="1" readingOrder="0"/>
    </dxf>
  </rfmt>
  <rfmt sheetId="1" sqref="I3:J3" start="0" length="2147483647">
    <dxf>
      <font>
        <b val="0"/>
      </font>
    </dxf>
  </rfmt>
  <rfmt sheetId="1" sqref="I3:J3">
    <dxf>
      <alignment wrapText="1" readingOrder="0"/>
    </dxf>
  </rfmt>
  <rcc rId="1" sId="1">
    <oc r="I3" t="inlineStr">
      <is>
        <t>Odvody tis. Kč</t>
      </is>
    </oc>
    <nc r="I3" t="inlineStr">
      <is>
        <t>Odvody 
tis. Kč</t>
      </is>
    </nc>
  </rcc>
  <rcc rId="2" sId="1">
    <oc r="J3" t="inlineStr">
      <is>
        <t>FKSP tis. Kč</t>
      </is>
    </oc>
    <nc r="J3" t="inlineStr">
      <is>
        <t>FKSP 
tis. Kč</t>
      </is>
    </nc>
  </rcc>
  <rcc rId="3" sId="2">
    <oc r="I3" t="inlineStr">
      <is>
        <t>Odvody tis. Kč</t>
      </is>
    </oc>
    <nc r="I3" t="inlineStr">
      <is>
        <t>Odvody 
tis. Kč</t>
      </is>
    </nc>
  </rcc>
  <rcc rId="4" sId="2">
    <oc r="J3" t="inlineStr">
      <is>
        <t>FKSP tis. Kč</t>
      </is>
    </oc>
    <nc r="J3" t="inlineStr">
      <is>
        <t>FKSP 
tis. Kč</t>
      </is>
    </nc>
  </rcc>
  <rfmt sheetId="2" sqref="C3:K3" start="0" length="0">
    <dxf>
      <border>
        <top style="medium">
          <color indexed="64"/>
        </top>
      </border>
    </dxf>
  </rfmt>
  <rfmt sheetId="2" sqref="C3:K3" start="0" length="0">
    <dxf>
      <border>
        <bottom style="medium">
          <color indexed="64"/>
        </bottom>
      </border>
    </dxf>
  </rfmt>
  <rfmt sheetId="2" sqref="C3:C438" start="0" length="0">
    <dxf>
      <border>
        <left style="medium">
          <color indexed="64"/>
        </left>
      </border>
    </dxf>
  </rfmt>
  <rfmt sheetId="2" sqref="C438:K438" start="0" length="0">
    <dxf>
      <border>
        <bottom style="medium">
          <color indexed="64"/>
        </bottom>
      </border>
    </dxf>
  </rfmt>
  <rfmt sheetId="1" sqref="D63:K63">
    <dxf>
      <fill>
        <patternFill>
          <bgColor rgb="FFFFFF99"/>
        </patternFill>
      </fill>
    </dxf>
  </rfmt>
  <rfmt sheetId="1" sqref="D52:K52">
    <dxf>
      <fill>
        <patternFill patternType="solid">
          <bgColor rgb="FFFFFF99"/>
        </patternFill>
      </fill>
    </dxf>
  </rfmt>
  <rcv guid="{E120AD13-4BD4-45B5-80BB-687EA65645BA}" action="delete"/>
  <rdn rId="0" localSheetId="1" customView="1" name="Z_E120AD13_4BD4_45B5_80BB_687EA65645BA_.wvu.PrintTitles" hidden="1" oldHidden="1">
    <formula>'tab. 4 tarify krajské'!$C:$F,'tab. 4 tarify krajské'!$2:$3</formula>
    <oldFormula>'tab. 4 tarify krajské'!$C:$F,'tab. 4 tarify krajské'!$2:$3</oldFormula>
  </rdn>
  <rdn rId="0" localSheetId="1" customView="1" name="Z_E120AD13_4BD4_45B5_80BB_687EA65645BA_.wvu.Cols" hidden="1" oldHidden="1">
    <formula>'tab. 4 tarify krajské'!$A:$B</formula>
    <oldFormula>'tab. 4 tarify krajské'!$A:$B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6BD5F68-62B9-4062-943C-4CCF789466F8}" action="delete"/>
  <rdn rId="0" localSheetId="1" customView="1" name="Z_56BD5F68_62B9_4062_943C_4CCF789466F8_.wvu.PrintTitles" hidden="1" oldHidden="1">
    <formula>'tab. 4 tarify krajské'!$C:$F,'tab. 4 tarify krajské'!$2:$3</formula>
    <oldFormula>'tab. 4 tarify krajské'!$C:$F,'tab. 4 tarify krajské'!$2:$3</oldFormula>
  </rdn>
  <rdn rId="0" localSheetId="1" customView="1" name="Z_56BD5F68_62B9_4062_943C_4CCF789466F8_.wvu.Cols" hidden="1" oldHidden="1">
    <formula>'tab. 4 tarify krajské'!$A:$B</formula>
    <oldFormula>'tab. 4 tarify krajské'!$A:$B</oldFormula>
  </rdn>
  <rdn rId="0" localSheetId="1" customView="1" name="Z_56BD5F68_62B9_4062_943C_4CCF789466F8_.wvu.FilterData" hidden="1" oldHidden="1">
    <formula>'tab. 4 tarify krajské'!$C$3:$L$88</formula>
    <oldFormula>'tab. 4 tarify krajské'!$C$3:$L$88</oldFormula>
  </rdn>
  <rdn rId="0" localSheetId="2" customView="1" name="Z_56BD5F68_62B9_4062_943C_4CCF789466F8_.wvu.PrintArea" hidden="1" oldHidden="1">
    <formula>'tab. 5 tarify obecní'!$C$1:$K$438</formula>
    <oldFormula>'tab. 5 tarify obecní'!$C$1:$K$438</oldFormula>
  </rdn>
  <rdn rId="0" localSheetId="2" customView="1" name="Z_56BD5F68_62B9_4062_943C_4CCF789466F8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56BD5F68_62B9_4062_943C_4CCF789466F8_.wvu.Cols" hidden="1" oldHidden="1">
    <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56BD5F68_62B9_4062_943C_4CCF789466F8_.wvu.FilterData" hidden="1" oldHidden="1">
    <formula>'tab. 5 tarify obecní'!$C$3:$L$3</formula>
    <oldFormula>'tab. 5 tarify obecní'!$C$3:$L$3</oldFormula>
  </rdn>
  <rcv guid="{56BD5F68-62B9-4062-943C-4CCF789466F8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" sId="1">
    <oc r="I10">
      <f>ROUND(H10*0.34,3)</f>
    </oc>
    <nc r="I10">
      <f>ROUND(H10*0.34,3)-0.013</f>
    </nc>
  </rcc>
  <rcc rId="128" sId="1">
    <oc r="J10">
      <f>ROUND(H10*0.02,3)</f>
    </oc>
    <nc r="J10">
      <f>ROUND(H10*0.02,3)-0.006</f>
    </nc>
  </rcc>
  <rcv guid="{E120AD13-4BD4-45B5-80BB-687EA65645BA}" action="delete"/>
  <rdn rId="0" localSheetId="1" customView="1" name="Z_E120AD13_4BD4_45B5_80BB_687EA65645BA_.wvu.PrintArea" hidden="1" oldHidden="1">
    <formula>'tab. 4 tarify krajské'!$C$1:$K$96</formula>
    <oldFormula>'tab. 4 tarify krajské'!$C$1:$K$96</oldFormula>
  </rdn>
  <rdn rId="0" localSheetId="1" customView="1" name="Z_E120AD13_4BD4_45B5_80BB_687EA65645BA_.wvu.PrintTitles" hidden="1" oldHidden="1">
    <formula>'tab. 4 tarify krajské'!$C:$F,'tab. 4 tarify krajské'!$1:$3</formula>
    <oldFormula>'tab. 4 tarify krajské'!$C:$F,'tab. 4 tarify krajské'!$1:$3</oldFormula>
  </rdn>
  <rdn rId="0" localSheetId="1" customView="1" name="Z_E120AD13_4BD4_45B5_80BB_687EA65645BA_.wvu.Cols" hidden="1" oldHidden="1">
    <formula>'tab. 4 tarify krajské'!$A:$B,'tab. 4 tarify krajské'!$E:$E,'tab. 4 tarify krajské'!$G:$G</formula>
    <oldFormula>'tab. 4 tarify krajské'!$A:$B,'tab. 4 tarify krajské'!$E:$E,'tab. 4 tarify krajské'!$G:$G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" sId="1">
    <oc r="C1" t="inlineStr">
      <is>
        <t>Rozdělení dotace z RP Zvýšení odměňování neped. pracovníků regionálního školství v roce 2017</t>
      </is>
    </oc>
    <nc r="C1" t="inlineStr">
      <is>
        <t>dotace z RP Zvýšení platů nepedag. pracovníků regionálního školství v roce 2017</t>
      </is>
    </nc>
  </rcc>
  <rcc rId="138" sId="2">
    <oc r="C1" t="inlineStr">
      <is>
        <t>Rozdělení dotace z RP Zvýšení odměňování neped. pracovníků regionálního školství v roce 2017</t>
      </is>
    </oc>
    <nc r="C1" t="inlineStr">
      <is>
        <t>dotace z RP Zvýšení platů nepedag. pracovníků regionálního školství v roce 2017</t>
      </is>
    </nc>
  </rcc>
  <rcv guid="{E120AD13-4BD4-45B5-80BB-687EA65645BA}" action="delete"/>
  <rdn rId="0" localSheetId="1" customView="1" name="Z_E120AD13_4BD4_45B5_80BB_687EA65645BA_.wvu.PrintArea" hidden="1" oldHidden="1">
    <formula>'tab. 4 tarify krajské'!$C$1:$K$96</formula>
    <oldFormula>'tab. 4 tarify krajské'!$C$1:$K$96</oldFormula>
  </rdn>
  <rdn rId="0" localSheetId="1" customView="1" name="Z_E120AD13_4BD4_45B5_80BB_687EA65645BA_.wvu.PrintTitles" hidden="1" oldHidden="1">
    <formula>'tab. 4 tarify krajské'!$C:$F,'tab. 4 tarify krajské'!$1:$3</formula>
    <oldFormula>'tab. 4 tarify krajské'!$C:$F,'tab. 4 tarify krajské'!$1:$3</oldFormula>
  </rdn>
  <rdn rId="0" localSheetId="1" customView="1" name="Z_E120AD13_4BD4_45B5_80BB_687EA65645BA_.wvu.Cols" hidden="1" oldHidden="1">
    <formula>'tab. 4 tarify krajské'!$A:$B,'tab. 4 tarify krajské'!$E:$E,'tab. 4 tarify krajské'!$G:$G</formula>
    <oldFormula>'tab. 4 tarify krajské'!$A:$B,'tab. 4 tarify krajské'!$E:$E,'tab. 4 tarify krajské'!$G:$G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H445">
    <dxf>
      <numFmt numFmtId="170" formatCode="0.00000"/>
    </dxf>
  </rfmt>
  <rfmt sheetId="2" sqref="H445">
    <dxf>
      <numFmt numFmtId="171" formatCode="0.000000"/>
    </dxf>
  </rfmt>
  <rfmt sheetId="2" sqref="H445">
    <dxf>
      <numFmt numFmtId="169" formatCode="0.0000000"/>
    </dxf>
  </rfmt>
  <rfmt sheetId="2" sqref="H445">
    <dxf>
      <numFmt numFmtId="172" formatCode="0.00000000"/>
    </dxf>
  </rfmt>
  <rcc rId="147" sId="1" odxf="1" dxf="1">
    <oc r="F105" t="inlineStr">
      <is>
        <t>Chytil pouze telefonicky:</t>
      </is>
    </oc>
    <nc r="F105"/>
    <odxf>
      <font>
        <b/>
        <sz val="10"/>
        <color auto="1"/>
        <name val="Arial"/>
        <scheme val="none"/>
      </font>
      <fill>
        <patternFill patternType="solid">
          <bgColor rgb="FFFFFF00"/>
        </patternFill>
      </fill>
      <alignment horizontal="left" vertical="top" wrapText="1" readingOrder="0"/>
    </odxf>
    <n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</ndxf>
  </rcc>
  <rfmt sheetId="1" sqref="G105" start="0" length="0">
    <dxf>
      <font>
        <b val="0"/>
        <sz val="11"/>
        <color theme="1"/>
        <name val="Calibri"/>
        <scheme val="minor"/>
      </font>
      <numFmt numFmtId="4" formatCode="#,##0.00"/>
      <alignment horizontal="center" readingOrder="0"/>
    </dxf>
  </rfmt>
  <rcc rId="148" sId="1" odxf="1" dxf="1">
    <oc r="H105">
      <v>26830.212</v>
    </oc>
    <nc r="H105"/>
    <odxf>
      <font>
        <b/>
        <sz val="10"/>
        <color rgb="FFFF0000"/>
        <name val="Arial"/>
        <scheme val="none"/>
      </font>
      <numFmt numFmtId="165" formatCode="#,##0.000"/>
    </odxf>
    <ndxf>
      <font>
        <b val="0"/>
        <sz val="11"/>
        <color theme="1"/>
        <name val="Calibri"/>
        <scheme val="minor"/>
      </font>
      <numFmt numFmtId="0" formatCode="General"/>
    </ndxf>
  </rcc>
  <rcc rId="149" sId="1" odxf="1" dxf="1">
    <oc r="I105">
      <v>9122.2729999999992</v>
    </oc>
    <nc r="I105"/>
    <odxf>
      <font>
        <b/>
        <sz val="10"/>
        <color auto="1"/>
        <name val="Arial"/>
        <scheme val="none"/>
      </font>
      <numFmt numFmtId="165" formatCode="#,##0.000"/>
    </odxf>
    <ndxf>
      <font>
        <b val="0"/>
        <sz val="11"/>
        <color theme="1"/>
        <name val="Calibri"/>
        <scheme val="minor"/>
      </font>
      <numFmt numFmtId="0" formatCode="General"/>
    </ndxf>
  </rcc>
  <rcc rId="150" sId="1" odxf="1" dxf="1">
    <oc r="J105">
      <v>536.60500000000002</v>
    </oc>
    <nc r="J105"/>
    <odxf>
      <font>
        <b/>
        <sz val="10"/>
        <color rgb="FFFF0000"/>
        <name val="Arial"/>
        <scheme val="none"/>
      </font>
      <numFmt numFmtId="165" formatCode="#,##0.000"/>
    </odxf>
    <ndxf>
      <font>
        <b val="0"/>
        <sz val="11"/>
        <color theme="1"/>
        <name val="Calibri"/>
        <scheme val="minor"/>
      </font>
      <numFmt numFmtId="0" formatCode="General"/>
    </ndxf>
  </rcc>
  <rcc rId="151" sId="1" odxf="1" dxf="1">
    <oc r="K105">
      <v>36489.089999999997</v>
    </oc>
    <nc r="K105"/>
    <odxf>
      <font>
        <b/>
      </font>
      <numFmt numFmtId="165" formatCode="#,##0.000"/>
    </odxf>
    <ndxf>
      <font>
        <b val="0"/>
        <sz val="11"/>
        <color theme="1"/>
        <name val="Calibri"/>
        <scheme val="minor"/>
      </font>
      <numFmt numFmtId="0" formatCode="General"/>
    </ndxf>
  </rcc>
  <rcc rId="152" sId="1">
    <oc r="C1" t="inlineStr">
      <is>
        <t>dotace z RP Zvýšení platů nepedag. pracovníků regionálního školství v roce 2017</t>
      </is>
    </oc>
    <nc r="C1" t="inlineStr">
      <is>
        <t>dotace z RP Zvýšení platů nepedag. pracovníků regionálního školství v roce 2017 - krajské</t>
      </is>
    </nc>
  </rcc>
  <rcc rId="153" sId="2">
    <oc r="C1" t="inlineStr">
      <is>
        <t>dotace z RP Zvýšení platů nepedag. pracovníků regionálního školství v roce 2017</t>
      </is>
    </oc>
    <nc r="C1" t="inlineStr">
      <is>
        <t>dotace z RP Zvýšení platů nepedag. pracovníků regionálního školství v roce 2017 - obecní</t>
      </is>
    </nc>
  </rcc>
  <rfmt sheetId="1" sqref="H92:J92" start="0" length="2147483647">
    <dxf>
      <font>
        <color theme="1"/>
      </font>
    </dxf>
  </rfmt>
  <rcv guid="{E120AD13-4BD4-45B5-80BB-687EA65645BA}" action="delete"/>
  <rdn rId="0" localSheetId="1" customView="1" name="Z_E120AD13_4BD4_45B5_80BB_687EA65645BA_.wvu.PrintArea" hidden="1" oldHidden="1">
    <formula>'tab. 4 tarify krajské'!$C$1:$K$96</formula>
    <oldFormula>'tab. 4 tarify krajské'!$C$1:$K$96</oldFormula>
  </rdn>
  <rdn rId="0" localSheetId="1" customView="1" name="Z_E120AD13_4BD4_45B5_80BB_687EA65645BA_.wvu.PrintTitles" hidden="1" oldHidden="1">
    <formula>'tab. 4 tarify krajské'!$C:$F,'tab. 4 tarify krajské'!$1:$3</formula>
    <oldFormula>'tab. 4 tarify krajské'!$C:$F,'tab. 4 tarify krajské'!$1:$3</oldFormula>
  </rdn>
  <rdn rId="0" localSheetId="1" customView="1" name="Z_E120AD13_4BD4_45B5_80BB_687EA65645BA_.wvu.Cols" hidden="1" oldHidden="1">
    <formula>'tab. 4 tarify krajské'!$A:$B,'tab. 4 tarify krajské'!$E:$E,'tab. 4 tarify krajské'!$G:$G</formula>
    <oldFormula>'tab. 4 tarify krajské'!$A:$B,'tab. 4 tarify krajské'!$E:$E,'tab. 4 tarify krajské'!$G:$G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3:D87">
    <dxf>
      <fill>
        <patternFill patternType="none">
          <bgColor auto="1"/>
        </patternFill>
      </fill>
    </dxf>
  </rfmt>
  <rfmt sheetId="1" sqref="C3:D87" start="0" length="2147483647">
    <dxf>
      <font>
        <color theme="1"/>
      </font>
    </dxf>
  </rfmt>
  <rcv guid="{E120AD13-4BD4-45B5-80BB-687EA65645BA}" action="delete"/>
  <rdn rId="0" localSheetId="1" customView="1" name="Z_E120AD13_4BD4_45B5_80BB_687EA65645BA_.wvu.PrintArea" hidden="1" oldHidden="1">
    <formula>'tab. 4 tarify krajské'!$C$1:$K$96</formula>
    <oldFormula>'tab. 4 tarify krajské'!$C$1:$K$96</oldFormula>
  </rdn>
  <rdn rId="0" localSheetId="1" customView="1" name="Z_E120AD13_4BD4_45B5_80BB_687EA65645BA_.wvu.PrintTitles" hidden="1" oldHidden="1">
    <formula>'tab. 4 tarify krajské'!$C:$F,'tab. 4 tarify krajské'!$1:$3</formula>
    <oldFormula>'tab. 4 tarify krajské'!$C:$F,'tab. 4 tarify krajské'!$1:$3</oldFormula>
  </rdn>
  <rdn rId="0" localSheetId="1" customView="1" name="Z_E120AD13_4BD4_45B5_80BB_687EA65645BA_.wvu.Cols" hidden="1" oldHidden="1">
    <formula>'tab. 4 tarify krajské'!$A:$B,'tab. 4 tarify krajské'!$E:$E,'tab. 4 tarify krajské'!$G:$G</formula>
    <oldFormula>'tab. 4 tarify krajské'!$A:$B,'tab. 4 tarify krajské'!$E:$E,'tab. 4 tarify krajské'!$G:$G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20AD13-4BD4-45B5-80BB-687EA65645BA}" action="delete"/>
  <rdn rId="0" localSheetId="1" customView="1" name="Z_E120AD13_4BD4_45B5_80BB_687EA65645BA_.wvu.PrintArea" hidden="1" oldHidden="1">
    <formula>'tab. 4 tarify krajské'!$C$1:$K$96</formula>
    <oldFormula>'tab. 4 tarify krajské'!$C$1:$K$96</oldFormula>
  </rdn>
  <rdn rId="0" localSheetId="1" customView="1" name="Z_E120AD13_4BD4_45B5_80BB_687EA65645BA_.wvu.PrintTitles" hidden="1" oldHidden="1">
    <formula>'tab. 4 tarify krajské'!$C:$F,'tab. 4 tarify krajské'!$1:$3</formula>
    <oldFormula>'tab. 4 tarify krajské'!$C:$F,'tab. 4 tarify krajské'!$1:$3</oldFormula>
  </rdn>
  <rdn rId="0" localSheetId="1" customView="1" name="Z_E120AD13_4BD4_45B5_80BB_687EA65645BA_.wvu.Cols" hidden="1" oldHidden="1">
    <formula>'tab. 4 tarify krajské'!$A:$B,'tab. 4 tarify krajské'!$E:$E,'tab. 4 tarify krajské'!$G:$G</formula>
    <oldFormula>'tab. 4 tarify krajské'!$A:$B,'tab. 4 tarify krajské'!$E:$E,'tab. 4 tarify krajské'!$G:$G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" sId="1">
    <oc r="C1" t="inlineStr">
      <is>
        <t>dotace z RP Zvýšení platů nepedag. pracovníků regionálního školství v roce 2017 - krajské</t>
      </is>
    </oc>
    <nc r="C1" t="inlineStr">
      <is>
        <t>dotace z RP Zvýšení platů nepedag. pracovníků regionálního školství v roce 2017 - krajské školství</t>
      </is>
    </nc>
  </rcc>
  <rcc rId="179" sId="2">
    <oc r="C1" t="inlineStr">
      <is>
        <t>dotace z RP Zvýšení platů nepedag. pracovníků regionálního školství v roce 2017 - obecní</t>
      </is>
    </oc>
    <nc r="C1" t="inlineStr">
      <is>
        <t>dotace z RP Zvýšení platů nepedag. pracovníků regionálního školství v roce 2017 - obecní školství</t>
      </is>
    </nc>
  </rcc>
  <rfmt sheetId="2" sqref="H104:J104">
    <dxf>
      <fill>
        <patternFill patternType="none">
          <bgColor auto="1"/>
        </patternFill>
      </fill>
    </dxf>
  </rfmt>
  <rcc rId="180" sId="2">
    <nc r="M222" t="inlineStr">
      <is>
        <t>zrušena</t>
      </is>
    </nc>
  </rcc>
  <rcv guid="{E120AD13-4BD4-45B5-80BB-687EA65645BA}" action="delete"/>
  <rdn rId="0" localSheetId="1" customView="1" name="Z_E120AD13_4BD4_45B5_80BB_687EA65645BA_.wvu.PrintArea" hidden="1" oldHidden="1">
    <formula>'tab. 4 tarify krajské'!$C$1:$K$96</formula>
    <oldFormula>'tab. 4 tarify krajské'!$C$1:$K$96</oldFormula>
  </rdn>
  <rdn rId="0" localSheetId="1" customView="1" name="Z_E120AD13_4BD4_45B5_80BB_687EA65645BA_.wvu.PrintTitles" hidden="1" oldHidden="1">
    <formula>'tab. 4 tarify krajské'!$C:$F,'tab. 4 tarify krajské'!$1:$3</formula>
    <oldFormula>'tab. 4 tarify krajské'!$C:$F,'tab. 4 tarify krajské'!$1:$3</oldFormula>
  </rdn>
  <rdn rId="0" localSheetId="1" customView="1" name="Z_E120AD13_4BD4_45B5_80BB_687EA65645BA_.wvu.Cols" hidden="1" oldHidden="1">
    <formula>'tab. 4 tarify krajské'!$A:$B,'tab. 4 tarify krajské'!$E:$E,'tab. 4 tarify krajské'!$G:$G</formula>
    <oldFormula>'tab. 4 tarify krajské'!$A:$B,'tab. 4 tarify krajské'!$E:$E,'tab. 4 tarify krajské'!$G:$G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20AD13-4BD4-45B5-80BB-687EA65645BA}" action="delete"/>
  <rdn rId="0" localSheetId="1" customView="1" name="Z_E120AD13_4BD4_45B5_80BB_687EA65645BA_.wvu.PrintArea" hidden="1" oldHidden="1">
    <formula>'tab. 4 tarify krajské'!$C$1:$K$96</formula>
    <oldFormula>'tab. 4 tarify krajské'!$C$1:$K$96</oldFormula>
  </rdn>
  <rdn rId="0" localSheetId="1" customView="1" name="Z_E120AD13_4BD4_45B5_80BB_687EA65645BA_.wvu.PrintTitles" hidden="1" oldHidden="1">
    <formula>'tab. 4 tarify krajské'!$C:$F,'tab. 4 tarify krajské'!$1:$3</formula>
    <oldFormula>'tab. 4 tarify krajské'!$C:$F,'tab. 4 tarify krajské'!$1:$3</oldFormula>
  </rdn>
  <rdn rId="0" localSheetId="1" customView="1" name="Z_E120AD13_4BD4_45B5_80BB_687EA65645BA_.wvu.Cols" hidden="1" oldHidden="1">
    <formula>'tab. 4 tarify krajské'!$A:$B,'tab. 4 tarify krajské'!$E:$E,'tab. 4 tarify krajské'!$G:$G</formula>
    <oldFormula>'tab. 4 tarify krajské'!$A:$B,'tab. 4 tarify krajské'!$E:$E,'tab. 4 tarify krajské'!$G:$G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obecní'!$C$1:$K$440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20AD13-4BD4-45B5-80BB-687EA65645BA}" action="delete"/>
  <rdn rId="0" localSheetId="1" customView="1" name="Z_E120AD13_4BD4_45B5_80BB_687EA65645BA_.wvu.PrintArea" hidden="1" oldHidden="1">
    <formula>'tab. 4 tarify krajské'!$C$1:$K$96</formula>
    <oldFormula>'tab. 4 tarify krajské'!$C$1:$K$96</oldFormula>
  </rdn>
  <rdn rId="0" localSheetId="1" customView="1" name="Z_E120AD13_4BD4_45B5_80BB_687EA65645BA_.wvu.PrintTitles" hidden="1" oldHidden="1">
    <formula>'tab. 4 tarify krajské'!$C:$F,'tab. 4 tarify krajské'!$1:$3</formula>
    <oldFormula>'tab. 4 tarify krajské'!$C:$F,'tab. 4 tarify krajské'!$1:$3</oldFormula>
  </rdn>
  <rdn rId="0" localSheetId="1" customView="1" name="Z_E120AD13_4BD4_45B5_80BB_687EA65645BA_.wvu.Cols" hidden="1" oldHidden="1">
    <formula>'tab. 4 tarify krajské'!$A:$B,'tab. 4 tarify krajské'!$E:$E,'tab. 4 tarify krajské'!$G:$G</formula>
    <oldFormula>'tab. 4 tarify krajské'!$A:$B,'tab. 4 tarify krajské'!$E:$E,'tab. 4 tarify krajské'!$G:$G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obecní'!$C$1:$K$440</formula>
    <oldFormula>'tab. 5 tarify obecní'!$C$1:$K$440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4BB4DAD8_FCE9_4D2C_A50F_9EA79B8B178D_.wvu.PrintArea" hidden="1" oldHidden="1">
    <formula>'tab. 4 tarify krajské'!$C$1:$K$96</formula>
  </rdn>
  <rdn rId="0" localSheetId="1" customView="1" name="Z_4BB4DAD8_FCE9_4D2C_A50F_9EA79B8B178D_.wvu.PrintTitles" hidden="1" oldHidden="1">
    <formula>'tab. 4 tarify krajské'!$C:$F,'tab. 4 tarify krajské'!$1:$3</formula>
  </rdn>
  <rdn rId="0" localSheetId="1" customView="1" name="Z_4BB4DAD8_FCE9_4D2C_A50F_9EA79B8B178D_.wvu.Cols" hidden="1" oldHidden="1">
    <formula>'tab. 4 tarify krajské'!$A:$B,'tab. 4 tarify krajské'!$E:$E,'tab. 4 tarify krajské'!$G:$G</formula>
  </rdn>
  <rdn rId="0" localSheetId="1" customView="1" name="Z_4BB4DAD8_FCE9_4D2C_A50F_9EA79B8B178D_.wvu.FilterData" hidden="1" oldHidden="1">
    <formula>'tab. 4 tarify krajské'!$C$3:$L$88</formula>
  </rdn>
  <rdn rId="0" localSheetId="2" customView="1" name="Z_4BB4DAD8_FCE9_4D2C_A50F_9EA79B8B178D_.wvu.PrintArea" hidden="1" oldHidden="1">
    <formula>'tab. 5 tarify obecní'!$C$1:$K$440</formula>
  </rdn>
  <rdn rId="0" localSheetId="2" customView="1" name="Z_4BB4DAD8_FCE9_4D2C_A50F_9EA79B8B178D_.wvu.PrintTitles" hidden="1" oldHidden="1">
    <formula>'tab. 5 tarify obecní'!$C:$F,'tab. 5 tarify obecní'!$1:$3</formula>
  </rdn>
  <rdn rId="0" localSheetId="2" customView="1" name="Z_4BB4DAD8_FCE9_4D2C_A50F_9EA79B8B178D_.wvu.Cols" hidden="1" oldHidden="1">
    <formula>'tab. 5 tarify obecní'!$A:$B,'tab. 5 tarify obecní'!$E:$E,'tab. 5 tarify obecní'!$G:$G,'tab.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</rdn>
  <rdn rId="0" localSheetId="2" customView="1" name="Z_4BB4DAD8_FCE9_4D2C_A50F_9EA79B8B178D_.wvu.FilterData" hidden="1" oldHidden="1">
    <formula>'tab. 5 tarify obecní'!$C$3:$L$3</formula>
  </rdn>
  <rcv guid="{4BB4DAD8-FCE9-4D2C-A50F-9EA79B8B178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" sId="1" eol="1" ref="A105:XFD105" action="insertRow">
    <undo index="0" exp="area" ref3D="1" dr="$A$1:$B$1048576" dn="Z_67FE89F2_6084_484E_AA0C_83FBDA6BC923_.wvu.Cols" sId="1"/>
    <undo index="1" exp="area" ref3D="1" dr="$A$1:$F$1048576" dn="Z_67FE89F2_6084_484E_AA0C_83FBDA6BC923_.wvu.PrintTitles" sId="1"/>
    <undo index="1" exp="area" ref3D="1" dr="$A$1:$E$1048576" dn="Z_EC944348_D614_456D_8826_83AA0F97A76C_.wvu.PrintTitles" sId="1"/>
    <undo index="1" exp="area" ref3D="1" dr="$A$1:$B$1048576" dn="Z_EC944348_D614_456D_8826_83AA0F97A76C_.wvu.Cols" sId="1"/>
    <undo index="1" exp="area" ref3D="1" dr="$C$1:$F$1048576" dn="Z_EB5AD9E7_DF7D_4C50_8C06_104206A354A7_.wvu.PrintTitles" sId="1"/>
    <undo index="1" exp="area" ref3D="1" dr="$C$1:$F$1048576" dn="Z_E120AD13_4BD4_45B5_80BB_687EA65645BA_.wvu.PrintTitles" sId="1"/>
    <undo index="0" exp="area" ref3D="1" dr="$A$1:$B$1048576" dn="Z_E120AD13_4BD4_45B5_80BB_687EA65645BA_.wvu.Cols" sId="1"/>
    <undo index="1" exp="area" ref3D="1" dr="$A$1:$F$1048576" dn="Z_BAF049C7_E2BD_41B6_9944_0AA7DA58D2E6_.wvu.PrintTitles" sId="1"/>
    <undo index="0" exp="area" ref3D="1" dr="$A$1:$B$1048576" dn="Z_BAF049C7_E2BD_41B6_9944_0AA7DA58D2E6_.wvu.Cols" sId="1"/>
    <undo index="1" exp="area" ref3D="1" dr="$C$1:$F$1048576" dn="Z_B6E5AE5F_050C_47A0_A592_CEC46E51C813_.wvu.PrintTitles" sId="1"/>
    <undo index="1" exp="area" ref3D="1" dr="$C$1:$F$1048576" dn="Z_9D488DBD_4A4A_4954_ACE8_D0E0BCCB9ABE_.wvu.PrintTitles" sId="1"/>
    <undo index="0" exp="area" ref3D="1" dr="$A$1:$B$1048576" dn="Z_9D488DBD_4A4A_4954_ACE8_D0E0BCCB9ABE_.wvu.Cols" sId="1"/>
    <undo index="1" exp="area" ref3D="1" dr="$A$1:$F$1048576" dn="Z_6DD9A3C6_0EC1_4D11_8134_BD550C5C18F3_.wvu.PrintTitles" sId="1"/>
    <undo index="0" exp="area" ref3D="1" dr="$B$1:$B$1048576" dn="Z_6DD9A3C6_0EC1_4D11_8134_BD550C5C18F3_.wvu.Cols" sId="1"/>
    <undo index="1" exp="area" ref3D="1" dr="$C$1:$F$1048576" dn="Z_694E4A31_80F0_4710_80C5_5D2308DA3401_.wvu.PrintTitles" sId="1"/>
    <undo index="1" exp="area" ref3D="1" dr="$C$1:$F$1048576" dn="Z_50007AF4_7D0F_44F2_A087_281793E404FF_.wvu.PrintTitles" sId="1"/>
    <undo index="1" exp="area" ref3D="1" dr="$C$1:$F$1048576" dn="Z_4FC50B86_FBB2_4678_9A59_7B70A15F872C_.wvu.PrintTitles" sId="1"/>
    <undo index="0" exp="area" ref3D="1" dr="$A$1:$B$1048576" dn="Z_4FC50B86_FBB2_4678_9A59_7B70A15F872C_.wvu.Cols" sId="1"/>
    <undo index="1" exp="area" ref3D="1" dr="$A$1:$F$1048576" dn="Z_4FA63A44_AF67_4794_97C4_01B4FA8CCE1D_.wvu.PrintTitles" sId="1"/>
    <undo index="2" exp="area" ref3D="1" dr="$E$1:$E$1048576" dn="Z_4FA63A44_AF67_4794_97C4_01B4FA8CCE1D_.wvu.Cols" sId="1"/>
    <undo index="1" exp="area" ref3D="1" dr="$A$1:$B$1048576" dn="Z_4FA63A44_AF67_4794_97C4_01B4FA8CCE1D_.wvu.Cols" sId="1"/>
    <undo index="1" exp="area" ref3D="1" dr="$C$1:$F$1048576" dn="Z_490DC2B3_7AC0_48DF_9DD4_006D9BC78ABF_.wvu.PrintTitles" sId="1"/>
    <undo index="0" exp="area" ref3D="1" dr="$A$1:$B$1048576" dn="Z_490DC2B3_7AC0_48DF_9DD4_006D9BC78ABF_.wvu.Cols" sId="1"/>
    <undo index="1" exp="area" ref3D="1" dr="$A$1:$F$1048576" dn="Z_227D913F_911F_4E7D_BE7D_2B7ED8E90B24_.wvu.PrintTitles" sId="1"/>
    <undo index="0" exp="area" ref3D="1" dr="$B$1:$B$1048576" dn="Z_227D913F_911F_4E7D_BE7D_2B7ED8E90B24_.wvu.Cols" sId="1"/>
    <undo index="1" exp="area" ref3D="1" dr="$C$1:$F$1048576" dn="Z_0BD924C6_3099_4EF2_AFF3_1D8CE8F73159_.wvu.PrintTitles" sId="1"/>
    <undo index="1" exp="area" ref3D="1" dr="$C$1:$F$1048576" dn="Názvy_tisku" sId="1"/>
    <undo index="0" exp="area" ref3D="1" dr="$A$1:$B$1048576" dn="Z_56BD5F68_62B9_4062_943C_4CCF789466F8_.wvu.Cols" sId="1"/>
    <undo index="1" exp="area" ref3D="1" dr="$C$1:$F$1048576" dn="Z_56BD5F68_62B9_4062_943C_4CCF789466F8_.wvu.PrintTitles" sId="1"/>
  </rrc>
  <rfmt sheetId="1" sqref="F105" start="0" length="0">
    <dxf>
      <font>
        <b/>
        <sz val="10"/>
        <color auto="1"/>
        <name val="Arial"/>
        <scheme val="none"/>
      </font>
      <alignment horizontal="left" vertical="top" wrapText="1" readingOrder="0"/>
    </dxf>
  </rfmt>
  <rfmt sheetId="1" sqref="G105" start="0" length="0">
    <dxf>
      <font>
        <b/>
        <sz val="10"/>
        <color auto="1"/>
        <name val="Arial"/>
        <scheme val="none"/>
      </font>
      <numFmt numFmtId="164" formatCode="#,##0.0"/>
      <alignment horizontal="general" readingOrder="0"/>
    </dxf>
  </rfmt>
  <rfmt sheetId="1" sqref="H105" start="0" length="0">
    <dxf>
      <font>
        <b/>
        <sz val="10"/>
        <color rgb="FFFF0000"/>
        <name val="Arial"/>
        <scheme val="none"/>
      </font>
      <numFmt numFmtId="165" formatCode="#,##0.000"/>
    </dxf>
  </rfmt>
  <rfmt sheetId="1" sqref="I105" start="0" length="0">
    <dxf>
      <font>
        <b/>
        <sz val="10"/>
        <color rgb="FFFF0000"/>
        <name val="Arial"/>
        <scheme val="none"/>
      </font>
      <numFmt numFmtId="165" formatCode="#,##0.000"/>
    </dxf>
  </rfmt>
  <rfmt sheetId="1" sqref="J105" start="0" length="0">
    <dxf>
      <font>
        <b/>
        <sz val="10"/>
        <color rgb="FFFF0000"/>
        <name val="Arial"/>
        <scheme val="none"/>
      </font>
      <numFmt numFmtId="165" formatCode="#,##0.000"/>
    </dxf>
  </rfmt>
  <rfmt sheetId="1" sqref="K105" start="0" length="0">
    <dxf>
      <font>
        <b/>
        <sz val="11"/>
        <color theme="1"/>
        <name val="Calibri"/>
        <scheme val="minor"/>
      </font>
      <numFmt numFmtId="165" formatCode="#,##0.000"/>
    </dxf>
  </rfmt>
  <rcc rId="13" sId="1" numFmtId="4">
    <nc r="H105">
      <v>26830.212</v>
    </nc>
  </rcc>
  <rcc rId="14" sId="1">
    <nc r="F105" t="inlineStr">
      <is>
        <t>Chytil:</t>
      </is>
    </nc>
  </rcc>
  <rcc rId="15" sId="1" numFmtId="4">
    <nc r="I105">
      <v>9122.2729999999992</v>
    </nc>
  </rcc>
  <rcc rId="16" sId="1" numFmtId="4">
    <nc r="J105">
      <v>536.60500000000002</v>
    </nc>
  </rcc>
  <rcc rId="17" sId="1" numFmtId="4">
    <nc r="K105">
      <v>36489.089999999997</v>
    </nc>
  </rcc>
  <rcv guid="{56BD5F68-62B9-4062-943C-4CCF789466F8}" action="delete"/>
  <rdn rId="0" localSheetId="1" customView="1" name="Z_56BD5F68_62B9_4062_943C_4CCF789466F8_.wvu.PrintTitles" hidden="1" oldHidden="1">
    <formula>'tab. 4 tarify krajské'!$C:$F,'tab. 4 tarify krajské'!$2:$3</formula>
    <oldFormula>'tab. 4 tarify krajské'!$C:$F,'tab. 4 tarify krajské'!$2:$3</oldFormula>
  </rdn>
  <rdn rId="0" localSheetId="1" customView="1" name="Z_56BD5F68_62B9_4062_943C_4CCF789466F8_.wvu.Cols" hidden="1" oldHidden="1">
    <formula>'tab. 4 tarify krajské'!$A:$B</formula>
    <oldFormula>'tab. 4 tarify krajské'!$A:$B</oldFormula>
  </rdn>
  <rdn rId="0" localSheetId="1" customView="1" name="Z_56BD5F68_62B9_4062_943C_4CCF789466F8_.wvu.FilterData" hidden="1" oldHidden="1">
    <formula>'tab. 4 tarify krajské'!$C$3:$L$88</formula>
    <oldFormula>'tab. 4 tarify krajské'!$C$3:$L$3</oldFormula>
  </rdn>
  <rdn rId="0" localSheetId="2" customView="1" name="Z_56BD5F68_62B9_4062_943C_4CCF789466F8_.wvu.PrintArea" hidden="1" oldHidden="1">
    <formula>'tab. 5 tarify obecní'!$C$1:$K$438</formula>
  </rdn>
  <rdn rId="0" localSheetId="2" customView="1" name="Z_56BD5F68_62B9_4062_943C_4CCF789466F8_.wvu.PrintTitles" hidden="1" oldHidden="1">
    <formula>'tab. 5 tarify obecní'!$C:$F,'tab. 5 tarify obecní'!$1:$3</formula>
  </rdn>
  <rdn rId="0" localSheetId="2" customView="1" name="Z_56BD5F68_62B9_4062_943C_4CCF789466F8_.wvu.Cols" hidden="1" oldHidden="1">
    <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</rdn>
  <rdn rId="0" localSheetId="2" customView="1" name="Z_56BD5F68_62B9_4062_943C_4CCF789466F8_.wvu.FilterData" hidden="1" oldHidden="1">
    <formula>'tab. 5 tarify obecní'!$C$3:$L$3</formula>
  </rdn>
  <rcv guid="{56BD5F68-62B9-4062-943C-4CCF789466F8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" sId="1">
    <oc r="F105" t="inlineStr">
      <is>
        <t>Chytil:</t>
      </is>
    </oc>
    <nc r="F105" t="inlineStr">
      <is>
        <t>Chytil pouze telefonicky:</t>
      </is>
    </nc>
  </rcc>
  <rfmt sheetId="1" sqref="F105">
    <dxf>
      <fill>
        <patternFill patternType="solid">
          <bgColor rgb="FFFFFF00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05" start="0" length="2147483647">
    <dxf>
      <font>
        <color auto="1"/>
      </font>
    </dxf>
  </rfmt>
  <rrc rId="26" sId="1" eol="1" ref="A106:XFD106" action="insertRow">
    <undo index="0" exp="area" ref3D="1" dr="$A$1:$B$1048576" dn="Z_67FE89F2_6084_484E_AA0C_83FBDA6BC923_.wvu.Cols" sId="1"/>
    <undo index="1" exp="area" ref3D="1" dr="$A$1:$F$1048576" dn="Z_67FE89F2_6084_484E_AA0C_83FBDA6BC923_.wvu.PrintTitles" sId="1"/>
    <undo index="1" exp="area" ref3D="1" dr="$A$1:$E$1048576" dn="Z_EC944348_D614_456D_8826_83AA0F97A76C_.wvu.PrintTitles" sId="1"/>
    <undo index="1" exp="area" ref3D="1" dr="$A$1:$B$1048576" dn="Z_EC944348_D614_456D_8826_83AA0F97A76C_.wvu.Cols" sId="1"/>
    <undo index="1" exp="area" ref3D="1" dr="$C$1:$F$1048576" dn="Z_EB5AD9E7_DF7D_4C50_8C06_104206A354A7_.wvu.PrintTitles" sId="1"/>
    <undo index="1" exp="area" ref3D="1" dr="$C$1:$F$1048576" dn="Z_E120AD13_4BD4_45B5_80BB_687EA65645BA_.wvu.PrintTitles" sId="1"/>
    <undo index="0" exp="area" ref3D="1" dr="$A$1:$B$1048576" dn="Z_E120AD13_4BD4_45B5_80BB_687EA65645BA_.wvu.Cols" sId="1"/>
    <undo index="1" exp="area" ref3D="1" dr="$A$1:$F$1048576" dn="Z_BAF049C7_E2BD_41B6_9944_0AA7DA58D2E6_.wvu.PrintTitles" sId="1"/>
    <undo index="0" exp="area" ref3D="1" dr="$A$1:$B$1048576" dn="Z_BAF049C7_E2BD_41B6_9944_0AA7DA58D2E6_.wvu.Cols" sId="1"/>
    <undo index="1" exp="area" ref3D="1" dr="$C$1:$F$1048576" dn="Z_B6E5AE5F_050C_47A0_A592_CEC46E51C813_.wvu.PrintTitles" sId="1"/>
    <undo index="1" exp="area" ref3D="1" dr="$C$1:$F$1048576" dn="Z_9D488DBD_4A4A_4954_ACE8_D0E0BCCB9ABE_.wvu.PrintTitles" sId="1"/>
    <undo index="0" exp="area" ref3D="1" dr="$A$1:$B$1048576" dn="Z_9D488DBD_4A4A_4954_ACE8_D0E0BCCB9ABE_.wvu.Cols" sId="1"/>
    <undo index="1" exp="area" ref3D="1" dr="$A$1:$F$1048576" dn="Z_6DD9A3C6_0EC1_4D11_8134_BD550C5C18F3_.wvu.PrintTitles" sId="1"/>
    <undo index="0" exp="area" ref3D="1" dr="$B$1:$B$1048576" dn="Z_6DD9A3C6_0EC1_4D11_8134_BD550C5C18F3_.wvu.Cols" sId="1"/>
    <undo index="1" exp="area" ref3D="1" dr="$C$1:$F$1048576" dn="Z_694E4A31_80F0_4710_80C5_5D2308DA3401_.wvu.PrintTitles" sId="1"/>
    <undo index="1" exp="area" ref3D="1" dr="$C$1:$F$1048576" dn="Z_50007AF4_7D0F_44F2_A087_281793E404FF_.wvu.PrintTitles" sId="1"/>
    <undo index="1" exp="area" ref3D="1" dr="$C$1:$F$1048576" dn="Z_4FC50B86_FBB2_4678_9A59_7B70A15F872C_.wvu.PrintTitles" sId="1"/>
    <undo index="0" exp="area" ref3D="1" dr="$A$1:$B$1048576" dn="Z_4FC50B86_FBB2_4678_9A59_7B70A15F872C_.wvu.Cols" sId="1"/>
    <undo index="1" exp="area" ref3D="1" dr="$A$1:$F$1048576" dn="Z_4FA63A44_AF67_4794_97C4_01B4FA8CCE1D_.wvu.PrintTitles" sId="1"/>
    <undo index="2" exp="area" ref3D="1" dr="$E$1:$E$1048576" dn="Z_4FA63A44_AF67_4794_97C4_01B4FA8CCE1D_.wvu.Cols" sId="1"/>
    <undo index="1" exp="area" ref3D="1" dr="$A$1:$B$1048576" dn="Z_4FA63A44_AF67_4794_97C4_01B4FA8CCE1D_.wvu.Cols" sId="1"/>
    <undo index="1" exp="area" ref3D="1" dr="$C$1:$F$1048576" dn="Z_490DC2B3_7AC0_48DF_9DD4_006D9BC78ABF_.wvu.PrintTitles" sId="1"/>
    <undo index="0" exp="area" ref3D="1" dr="$A$1:$B$1048576" dn="Z_490DC2B3_7AC0_48DF_9DD4_006D9BC78ABF_.wvu.Cols" sId="1"/>
    <undo index="1" exp="area" ref3D="1" dr="$A$1:$F$1048576" dn="Z_227D913F_911F_4E7D_BE7D_2B7ED8E90B24_.wvu.PrintTitles" sId="1"/>
    <undo index="0" exp="area" ref3D="1" dr="$B$1:$B$1048576" dn="Z_227D913F_911F_4E7D_BE7D_2B7ED8E90B24_.wvu.Cols" sId="1"/>
    <undo index="1" exp="area" ref3D="1" dr="$C$1:$F$1048576" dn="Z_0BD924C6_3099_4EF2_AFF3_1D8CE8F73159_.wvu.PrintTitles" sId="1"/>
    <undo index="1" exp="area" ref3D="1" dr="$C$1:$F$1048576" dn="Názvy_tisku" sId="1"/>
    <undo index="0" exp="area" ref3D="1" dr="$A$1:$B$1048576" dn="Z_56BD5F68_62B9_4062_943C_4CCF789466F8_.wvu.Cols" sId="1"/>
    <undo index="1" exp="area" ref3D="1" dr="$C$1:$F$1048576" dn="Z_56BD5F68_62B9_4062_943C_4CCF789466F8_.wvu.PrintTitles" sId="1"/>
  </rrc>
  <rcc rId="27" sId="1" odxf="1" dxf="1">
    <nc r="H106">
      <f>H105-H92</f>
    </nc>
    <odxf>
      <numFmt numFmtId="0" formatCode="General"/>
    </odxf>
    <ndxf>
      <numFmt numFmtId="165" formatCode="#,##0.000"/>
    </ndxf>
  </rcc>
  <rcc rId="28" sId="1" odxf="1" dxf="1">
    <nc r="I106">
      <f>I105-I92</f>
    </nc>
    <odxf>
      <numFmt numFmtId="0" formatCode="General"/>
    </odxf>
    <ndxf>
      <numFmt numFmtId="165" formatCode="#,##0.000"/>
    </ndxf>
  </rcc>
  <rcc rId="29" sId="1" odxf="1" dxf="1">
    <nc r="J106">
      <f>J105-J92</f>
    </nc>
    <odxf>
      <numFmt numFmtId="0" formatCode="General"/>
    </odxf>
    <ndxf>
      <numFmt numFmtId="165" formatCode="#,##0.000"/>
    </ndxf>
  </rcc>
  <rcc rId="30" sId="1" odxf="1" dxf="1">
    <nc r="K106">
      <f>K105-K92</f>
    </nc>
    <odxf>
      <numFmt numFmtId="0" formatCode="General"/>
    </odxf>
    <ndxf>
      <numFmt numFmtId="165" formatCode="#,##0.000"/>
    </ndxf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" sId="2" numFmtId="4">
    <oc r="G164">
      <v>0</v>
    </oc>
    <nc r="G164">
      <v>52707</v>
    </nc>
  </rcc>
  <rfmt sheetId="2" sqref="G142">
    <dxf>
      <fill>
        <patternFill patternType="solid">
          <bgColor rgb="FFFFFF00"/>
        </patternFill>
      </fill>
    </dxf>
  </rfmt>
  <rcc rId="32" sId="2" odxf="1" dxf="1">
    <oc r="G142">
      <v>144214</v>
    </oc>
    <nc r="G142">
      <f>144214-52707</f>
    </nc>
    <ndxf>
      <fill>
        <patternFill>
          <bgColor rgb="FFFFBDFF"/>
        </patternFill>
      </fill>
    </ndxf>
  </rcc>
  <rdn rId="0" localSheetId="1" customView="1" name="Z_69B20673_DFC0_4949_AAA4_64FAC5D717DB_.wvu.PrintTitles" hidden="1" oldHidden="1">
    <formula>'tab. 4 tarify krajské'!$C:$F,'tab. 4 tarify krajské'!$2:$3</formula>
  </rdn>
  <rdn rId="0" localSheetId="1" customView="1" name="Z_69B20673_DFC0_4949_AAA4_64FAC5D717DB_.wvu.Cols" hidden="1" oldHidden="1">
    <formula>'tab. 4 tarify krajské'!$A:$B</formula>
  </rdn>
  <rdn rId="0" localSheetId="1" customView="1" name="Z_69B20673_DFC0_4949_AAA4_64FAC5D717DB_.wvu.FilterData" hidden="1" oldHidden="1">
    <formula>'tab. 4 tarify krajské'!$C$3:$L$88</formula>
  </rdn>
  <rdn rId="0" localSheetId="2" customView="1" name="Z_69B20673_DFC0_4949_AAA4_64FAC5D717DB_.wvu.PrintArea" hidden="1" oldHidden="1">
    <formula>'tab. 5 tarify obecní'!$C$1:$K$438</formula>
  </rdn>
  <rdn rId="0" localSheetId="2" customView="1" name="Z_69B20673_DFC0_4949_AAA4_64FAC5D717DB_.wvu.PrintTitles" hidden="1" oldHidden="1">
    <formula>'tab. 5 tarify obecní'!$C:$F,'tab. 5 tarify obecní'!$1:$3</formula>
  </rdn>
  <rdn rId="0" localSheetId="2" customView="1" name="Z_69B20673_DFC0_4949_AAA4_64FAC5D717DB_.wvu.Cols" hidden="1" oldHidden="1">
    <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</rdn>
  <rdn rId="0" localSheetId="2" customView="1" name="Z_69B20673_DFC0_4949_AAA4_64FAC5D717DB_.wvu.FilterData" hidden="1" oldHidden="1">
    <formula>'tab. 5 tarify obecní'!$C$3:$L$3</formula>
  </rdn>
  <rcv guid="{69B20673-DFC0-4949-AAA4-64FAC5D717DB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9B20673-DFC0-4949-AAA4-64FAC5D717DB}" action="delete"/>
  <rdn rId="0" localSheetId="1" customView="1" name="Z_69B20673_DFC0_4949_AAA4_64FAC5D717DB_.wvu.PrintTitles" hidden="1" oldHidden="1">
    <formula>'tab. 4 tarify krajské'!$C:$F,'tab. 4 tarify krajské'!$2:$3</formula>
    <oldFormula>'tab. 4 tarify krajské'!$C:$F,'tab. 4 tarify krajské'!$2:$3</oldFormula>
  </rdn>
  <rdn rId="0" localSheetId="1" customView="1" name="Z_69B20673_DFC0_4949_AAA4_64FAC5D717DB_.wvu.Cols" hidden="1" oldHidden="1">
    <formula>'tab. 4 tarify krajské'!$A:$B</formula>
    <oldFormula>'tab. 4 tarify krajské'!$A:$B</oldFormula>
  </rdn>
  <rdn rId="0" localSheetId="1" customView="1" name="Z_69B20673_DFC0_4949_AAA4_64FAC5D717DB_.wvu.FilterData" hidden="1" oldHidden="1">
    <formula>'tab. 4 tarify krajské'!$C$3:$L$88</formula>
    <oldFormula>'tab. 4 tarify krajské'!$C$3:$L$88</oldFormula>
  </rdn>
  <rdn rId="0" localSheetId="2" customView="1" name="Z_69B20673_DFC0_4949_AAA4_64FAC5D717DB_.wvu.PrintArea" hidden="1" oldHidden="1">
    <formula>'tab. 5 tarify obecní'!$C$1:$K$438</formula>
    <oldFormula>'tab. 5 tarify obecní'!$C$1:$K$438</oldFormula>
  </rdn>
  <rdn rId="0" localSheetId="2" customView="1" name="Z_69B20673_DFC0_4949_AAA4_64FAC5D717DB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69B20673_DFC0_4949_AAA4_64FAC5D717DB_.wvu.Cols" hidden="1" oldHidden="1">
    <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69B20673_DFC0_4949_AAA4_64FAC5D717DB_.wvu.FilterData" hidden="1" oldHidden="1">
    <formula>'tab. 5 tarify obecní'!$C$3:$L$3</formula>
    <oldFormula>'tab. 5 tarify obecní'!$C$3:$L$3</oldFormula>
  </rdn>
  <rcv guid="{69B20673-DFC0-4949-AAA4-64FAC5D717DB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9B20673-DFC0-4949-AAA4-64FAC5D717DB}" action="delete"/>
  <rdn rId="0" localSheetId="1" customView="1" name="Z_69B20673_DFC0_4949_AAA4_64FAC5D717DB_.wvu.PrintTitles" hidden="1" oldHidden="1">
    <formula>'tab. 4 tarify krajské'!$C:$F,'tab. 4 tarify krajské'!$2:$3</formula>
    <oldFormula>'tab. 4 tarify krajské'!$C:$F,'tab. 4 tarify krajské'!$2:$3</oldFormula>
  </rdn>
  <rdn rId="0" localSheetId="1" customView="1" name="Z_69B20673_DFC0_4949_AAA4_64FAC5D717DB_.wvu.Cols" hidden="1" oldHidden="1">
    <formula>'tab. 4 tarify krajské'!$A:$B</formula>
    <oldFormula>'tab. 4 tarify krajské'!$A:$B</oldFormula>
  </rdn>
  <rdn rId="0" localSheetId="1" customView="1" name="Z_69B20673_DFC0_4949_AAA4_64FAC5D717DB_.wvu.FilterData" hidden="1" oldHidden="1">
    <formula>'tab. 4 tarify krajské'!$C$3:$L$88</formula>
    <oldFormula>'tab. 4 tarify krajské'!$C$3:$L$88</oldFormula>
  </rdn>
  <rdn rId="0" localSheetId="2" customView="1" name="Z_69B20673_DFC0_4949_AAA4_64FAC5D717DB_.wvu.PrintArea" hidden="1" oldHidden="1">
    <formula>'tab. 5 tarify obecní'!$C$1:$K$438</formula>
    <oldFormula>'tab. 5 tarify obecní'!$C$1:$K$438</oldFormula>
  </rdn>
  <rdn rId="0" localSheetId="2" customView="1" name="Z_69B20673_DFC0_4949_AAA4_64FAC5D717DB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69B20673_DFC0_4949_AAA4_64FAC5D717DB_.wvu.Cols" hidden="1" oldHidden="1">
    <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69B20673_DFC0_4949_AAA4_64FAC5D717DB_.wvu.FilterData" hidden="1" oldHidden="1">
    <formula>'tab. 5 tarify obecní'!$C$3:$L$3</formula>
    <oldFormula>'tab. 5 tarify obecní'!$C$3:$L$3</oldFormula>
  </rdn>
  <rcv guid="{69B20673-DFC0-4949-AAA4-64FAC5D717DB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3" start="0" length="0">
    <dxf>
      <border>
        <left style="medium">
          <color indexed="64"/>
        </left>
      </border>
    </dxf>
  </rfmt>
  <rfmt sheetId="1" sqref="C3:K3" start="0" length="0">
    <dxf>
      <border>
        <top style="medium">
          <color indexed="64"/>
        </top>
      </border>
    </dxf>
  </rfmt>
  <rfmt sheetId="1" sqref="C3:K3" start="0" length="0">
    <dxf>
      <border>
        <bottom style="medium">
          <color indexed="64"/>
        </bottom>
      </border>
    </dxf>
  </rfmt>
  <rcv guid="{E120AD13-4BD4-45B5-80BB-687EA65645BA}" action="delete"/>
  <rdn rId="0" localSheetId="1" customView="1" name="Z_E120AD13_4BD4_45B5_80BB_687EA65645BA_.wvu.PrintTitles" hidden="1" oldHidden="1">
    <formula>'tab. 4 tarify krajské'!$C:$F,'tab. 4 tarify krajské'!$2:$3</formula>
    <oldFormula>'tab. 4 tarify krajské'!$C:$F,'tab. 4 tarify krajské'!$2:$3</oldFormula>
  </rdn>
  <rdn rId="0" localSheetId="1" customView="1" name="Z_E120AD13_4BD4_45B5_80BB_687EA65645BA_.wvu.Cols" hidden="1" oldHidden="1">
    <formula>'tab. 4 tarify krajské'!$A:$B</formula>
    <oldFormula>'tab. 4 tarify krajské'!$A:$B</oldFormula>
  </rdn>
  <rdn rId="0" localSheetId="1" customView="1" name="Z_E120AD13_4BD4_45B5_80BB_687EA65645BA_.wvu.FilterData" hidden="1" oldHidden="1">
    <formula>'tab. 4 tarify krajské'!$C$3:$L$88</formula>
    <oldFormula>'tab. 4 tarify krajské'!$C$3:$L$88</oldFormula>
  </rdn>
  <rdn rId="0" localSheetId="2" customView="1" name="Z_E120AD13_4BD4_45B5_80BB_687EA65645BA_.wvu.PrintArea" hidden="1" oldHidden="1">
    <formula>'tab. 5 tarify obecní'!$C$1:$K$438</formula>
    <oldFormula>'tab. 5 tarify obecní'!$C$1:$K$438</oldFormula>
  </rdn>
  <rdn rId="0" localSheetId="2" customView="1" name="Z_E120AD13_4BD4_45B5_80BB_687EA65645BA_.wvu.PrintTitles" hidden="1" oldHidden="1">
    <formula>'tab. 5 tarify obecní'!$C:$F,'tab. 5 tarify obecní'!$1:$3</formula>
    <oldFormula>'tab. 5 tarify obecní'!$C:$F,'tab. 5 tarify obecní'!$1:$3</oldFormula>
  </rdn>
  <rdn rId="0" localSheetId="2" customView="1" name="Z_E120AD13_4BD4_45B5_80BB_687EA65645BA_.wvu.Cols" hidden="1" oldHidden="1">
    <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formula>
    <oldFormula>'tab. 5 tarify obecní'!$A:$B,'tab. 5 tarify obecní'!$IX:$IX,'tab. 5 tarify obecní'!$ST:$ST,'tab. 5 tarify obecní'!$ACP:$ACP,'tab. 5 tarify obecní'!$AML:$AML,'tab. 5 tarify obecní'!$AWH:$AWH,'tab. 5 tarify obecní'!$BGD:$BGD,'tab. 5 tarify obecní'!$BPZ:$BPZ,'tab. 5 tarify obecní'!$BZV:$BZV,'tab. 5 tarify obecní'!$CJR:$CJR,'tab. 5 tarify obecní'!$CTN:$CTN,'tab. 5 tarify obecní'!$DDJ:$DDJ,'tab. 5 tarify obecní'!$DNF:$DNF,'tab. 5 tarify obecní'!$DXB:$DXB,'tab. 5 tarify obecní'!$EGX:$EGX,'tab. 5 tarify obecní'!$EQT:$EQT,'tab. 5 tarify obecní'!$FAP:$FAP,'tab. 5 tarify obecní'!$FKL:$FKL,'tab. 5 tarify obecní'!$FUH:$FUH,'tab. 5 tarify obecní'!$GED:$GED,'tab. 5 tarify obecní'!$GNZ:$GNZ,'tab. 5 tarify obecní'!$GXV:$GXV,'tab. 5 tarify obecní'!$HHR:$HHR,'tab. 5 tarify obecní'!$HRN:$HRN,'tab. 5 tarify obecní'!$IBJ:$IBJ,'tab. 5 tarify obecní'!$ILF:$ILF,'tab. 5 tarify obecní'!$IVB:$IVB,'tab. 5 tarify obecní'!$JEX:$JEX,'tab. 5 tarify obecní'!$JOT:$JOT,'tab. 5 tarify obecní'!$JYP:$JYP,'tab. 5 tarify obecní'!$KIL:$KIL,'tab. 5 tarify obecní'!$KSH:$KSH,'tab. 5 tarify obecní'!$LCD:$LCD,'tab. 5 tarify obecní'!$LLZ:$LLZ,'tab. 5 tarify obecní'!$LVV:$LVV,'tab. 5 tarify obecní'!$MFR:$MFR,'tab. 5 tarify obecní'!$MPN:$MPN,'tab. 5 tarify obecní'!$MZJ:$MZJ,'tab. 5 tarify obecní'!$NJF:$NJF,'tab. 5 tarify obecní'!$NTB:$NTB,'tab. 5 tarify obecní'!$OCX:$OCX,'tab. 5 tarify obecní'!$OMT:$OMT,'tab. 5 tarify obecní'!$OWP:$OWP,'tab. 5 tarify obecní'!$PGL:$PGL,'tab. 5 tarify obecní'!$PQH:$PQH,'tab. 5 tarify obecní'!$QAD:$QAD,'tab. 5 tarify obecní'!$QJZ:$QJZ,'tab. 5 tarify obecní'!$QTV:$QTV,'tab. 5 tarify obecní'!$RDR:$RDR,'tab. 5 tarify obecní'!$RNN:$RNN,'tab. 5 tarify obecní'!$RXJ:$RXJ,'tab. 5 tarify obecní'!$SHF:$SHF,'tab. 5 tarify obecní'!$SRB:$SRB,'tab. 5 tarify obecní'!$TAX:$TAX,'tab. 5 tarify obecní'!$TKT:$TKT,'tab. 5 tarify obecní'!$TUP:$TUP,'tab. 5 tarify obecní'!$UEL:$UEL,'tab. 5 tarify obecní'!$UOH:$UOH,'tab. 5 tarify obecní'!$UYD:$UYD,'tab. 5 tarify obecní'!$VHZ:$VHZ,'tab. 5 tarify obecní'!$VRV:$VRV,'tab. 5 tarify obecní'!$WBR:$WBR,'tab. 5 tarify obecní'!$WLN:$WLN,'tab. 5 tarify obecní'!$WVJ:$WVJ</oldFormula>
  </rdn>
  <rdn rId="0" localSheetId="2" customView="1" name="Z_E120AD13_4BD4_45B5_80BB_687EA65645BA_.wvu.FilterData" hidden="1" oldHidden="1">
    <formula>'tab. 5 tarify obecní'!$C$3:$L$3</formula>
    <oldFormula>'tab. 5 tarify obecní'!$C$3:$L$3</oldFormula>
  </rdn>
  <rcv guid="{E120AD13-4BD4-45B5-80BB-687EA65645B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4.bin"/><Relationship Id="rId9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7" Type="http://schemas.openxmlformats.org/officeDocument/2006/relationships/comments" Target="../comments2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vmlDrawing" Target="../drawings/vmlDrawing2.vml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17"/>
  <sheetViews>
    <sheetView tabSelected="1" topLeftCell="C1" zoomScale="90" zoomScaleNormal="90" workbookViewId="0">
      <pane xSplit="9" ySplit="3" topLeftCell="L73" activePane="bottomRight" state="frozen"/>
      <selection activeCell="C1" sqref="C1"/>
      <selection pane="topRight" activeCell="L1" sqref="L1"/>
      <selection pane="bottomLeft" activeCell="C4" sqref="C4"/>
      <selection pane="bottomRight" activeCell="C2" sqref="C2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customWidth="1" collapsed="1"/>
    <col min="4" max="4" width="6.28515625" customWidth="1"/>
    <col min="5" max="5" width="4.140625" hidden="1" customWidth="1"/>
    <col min="6" max="6" width="50.5703125" customWidth="1"/>
    <col min="7" max="7" width="15.140625" style="63" hidden="1" customWidth="1"/>
    <col min="8" max="8" width="14.5703125" customWidth="1"/>
    <col min="9" max="9" width="12.7109375" customWidth="1"/>
    <col min="10" max="10" width="11.28515625" customWidth="1"/>
    <col min="11" max="11" width="14.28515625" customWidth="1"/>
    <col min="12" max="12" width="7.140625" customWidth="1"/>
    <col min="13" max="13" width="15.28515625" customWidth="1"/>
  </cols>
  <sheetData>
    <row r="1" spans="1:12" ht="17.25" customHeight="1" x14ac:dyDescent="0.25">
      <c r="C1" s="67" t="s">
        <v>1080</v>
      </c>
    </row>
    <row r="2" spans="1:12" ht="20.25" customHeight="1" thickBot="1" x14ac:dyDescent="0.3">
      <c r="C2" s="72" t="s">
        <v>1072</v>
      </c>
      <c r="D2" s="1"/>
      <c r="E2" s="2"/>
      <c r="G2" s="51"/>
      <c r="H2" s="3" t="s">
        <v>190</v>
      </c>
      <c r="I2" s="1"/>
      <c r="J2" s="1"/>
      <c r="K2" s="147" t="s">
        <v>1070</v>
      </c>
      <c r="L2" s="4"/>
    </row>
    <row r="3" spans="1:12" ht="26.25" thickBot="1" x14ac:dyDescent="0.3">
      <c r="A3" s="6" t="s">
        <v>0</v>
      </c>
      <c r="B3" s="176" t="s">
        <v>1</v>
      </c>
      <c r="C3" s="193" t="s">
        <v>2</v>
      </c>
      <c r="D3" s="194" t="s">
        <v>3</v>
      </c>
      <c r="E3" s="180" t="s">
        <v>4</v>
      </c>
      <c r="F3" s="144" t="s">
        <v>5</v>
      </c>
      <c r="G3" s="145" t="s">
        <v>186</v>
      </c>
      <c r="H3" s="148" t="s">
        <v>1073</v>
      </c>
      <c r="I3" s="150" t="s">
        <v>1075</v>
      </c>
      <c r="J3" s="150" t="s">
        <v>1076</v>
      </c>
      <c r="K3" s="149" t="s">
        <v>1074</v>
      </c>
      <c r="L3" s="8"/>
    </row>
    <row r="4" spans="1:12" ht="25.5" x14ac:dyDescent="0.25">
      <c r="A4" s="9" t="s">
        <v>6</v>
      </c>
      <c r="B4" s="10" t="s">
        <v>7</v>
      </c>
      <c r="C4" s="190">
        <v>301</v>
      </c>
      <c r="D4" s="195">
        <v>3121</v>
      </c>
      <c r="E4" s="29">
        <v>1</v>
      </c>
      <c r="F4" s="11" t="s">
        <v>8</v>
      </c>
      <c r="G4" s="52">
        <v>70066</v>
      </c>
      <c r="H4" s="177">
        <f>ROUND(G4/1000*$H$102,3)</f>
        <v>70.066999999999993</v>
      </c>
      <c r="I4" s="178">
        <f>ROUND(H4*0.34,3)</f>
        <v>23.823</v>
      </c>
      <c r="J4" s="178">
        <f>ROUND(H4*0.02,3)</f>
        <v>1.401</v>
      </c>
      <c r="K4" s="179">
        <f t="shared" ref="K4:K35" si="0">SUM(H4:J4)</f>
        <v>95.290999999999983</v>
      </c>
      <c r="L4" s="12"/>
    </row>
    <row r="5" spans="1:12" x14ac:dyDescent="0.25">
      <c r="A5" s="9">
        <v>62690060</v>
      </c>
      <c r="B5" s="10" t="s">
        <v>9</v>
      </c>
      <c r="C5" s="191">
        <v>302</v>
      </c>
      <c r="D5" s="196">
        <v>3121</v>
      </c>
      <c r="E5" s="7">
        <v>1</v>
      </c>
      <c r="F5" s="15" t="s">
        <v>10</v>
      </c>
      <c r="G5" s="53">
        <v>124260</v>
      </c>
      <c r="H5" s="16">
        <f t="shared" ref="H5:H68" si="1">ROUND(G5/1000*$H$102,3)</f>
        <v>124.261</v>
      </c>
      <c r="I5" s="41">
        <f t="shared" ref="I5:I68" si="2">ROUND(H5*0.34,3)</f>
        <v>42.249000000000002</v>
      </c>
      <c r="J5" s="41">
        <f t="shared" ref="J5:J68" si="3">ROUND(H5*0.02,3)</f>
        <v>2.4849999999999999</v>
      </c>
      <c r="K5" s="17">
        <f t="shared" si="0"/>
        <v>168.995</v>
      </c>
      <c r="L5" s="4"/>
    </row>
    <row r="6" spans="1:12" x14ac:dyDescent="0.25">
      <c r="A6" s="9" t="s">
        <v>11</v>
      </c>
      <c r="B6" s="10" t="s">
        <v>12</v>
      </c>
      <c r="C6" s="191">
        <v>303</v>
      </c>
      <c r="D6" s="196">
        <v>3121</v>
      </c>
      <c r="E6" s="7">
        <v>1</v>
      </c>
      <c r="F6" s="15" t="s">
        <v>13</v>
      </c>
      <c r="G6" s="53">
        <v>31684</v>
      </c>
      <c r="H6" s="16">
        <f t="shared" si="1"/>
        <v>31.684000000000001</v>
      </c>
      <c r="I6" s="41">
        <f t="shared" si="2"/>
        <v>10.773</v>
      </c>
      <c r="J6" s="41">
        <f t="shared" si="3"/>
        <v>0.63400000000000001</v>
      </c>
      <c r="K6" s="17">
        <f t="shared" si="0"/>
        <v>43.091000000000001</v>
      </c>
      <c r="L6" s="4"/>
    </row>
    <row r="7" spans="1:12" ht="38.25" x14ac:dyDescent="0.25">
      <c r="A7" s="9">
        <v>62690272</v>
      </c>
      <c r="B7" s="10" t="s">
        <v>14</v>
      </c>
      <c r="C7" s="191">
        <v>312</v>
      </c>
      <c r="D7" s="196">
        <v>3122</v>
      </c>
      <c r="E7" s="7">
        <v>1</v>
      </c>
      <c r="F7" s="15" t="s">
        <v>15</v>
      </c>
      <c r="G7" s="53">
        <v>86085</v>
      </c>
      <c r="H7" s="16">
        <f t="shared" si="1"/>
        <v>86.085999999999999</v>
      </c>
      <c r="I7" s="41">
        <f t="shared" si="2"/>
        <v>29.268999999999998</v>
      </c>
      <c r="J7" s="41">
        <f t="shared" si="3"/>
        <v>1.722</v>
      </c>
      <c r="K7" s="17">
        <f t="shared" si="0"/>
        <v>117.07699999999998</v>
      </c>
      <c r="L7" s="4"/>
    </row>
    <row r="8" spans="1:12" ht="25.5" x14ac:dyDescent="0.25">
      <c r="A8" s="9" t="s">
        <v>16</v>
      </c>
      <c r="B8" s="18" t="s">
        <v>17</v>
      </c>
      <c r="C8" s="191">
        <v>310</v>
      </c>
      <c r="D8" s="196">
        <v>3122</v>
      </c>
      <c r="E8" s="7">
        <v>1</v>
      </c>
      <c r="F8" s="15" t="s">
        <v>18</v>
      </c>
      <c r="G8" s="53">
        <v>59826</v>
      </c>
      <c r="H8" s="16">
        <f t="shared" si="1"/>
        <v>59.826999999999998</v>
      </c>
      <c r="I8" s="41">
        <f t="shared" si="2"/>
        <v>20.341000000000001</v>
      </c>
      <c r="J8" s="41">
        <f t="shared" si="3"/>
        <v>1.1970000000000001</v>
      </c>
      <c r="K8" s="17">
        <f t="shared" si="0"/>
        <v>81.365000000000009</v>
      </c>
      <c r="L8" s="4"/>
    </row>
    <row r="9" spans="1:12" ht="25.5" x14ac:dyDescent="0.25">
      <c r="A9" s="9" t="s">
        <v>19</v>
      </c>
      <c r="B9" s="18" t="s">
        <v>20</v>
      </c>
      <c r="C9" s="191">
        <v>307</v>
      </c>
      <c r="D9" s="196">
        <v>3122</v>
      </c>
      <c r="E9" s="7">
        <v>1</v>
      </c>
      <c r="F9" s="15" t="s">
        <v>21</v>
      </c>
      <c r="G9" s="53">
        <v>104677</v>
      </c>
      <c r="H9" s="16">
        <f t="shared" si="1"/>
        <v>104.678</v>
      </c>
      <c r="I9" s="41">
        <f t="shared" si="2"/>
        <v>35.591000000000001</v>
      </c>
      <c r="J9" s="41">
        <f t="shared" si="3"/>
        <v>2.0939999999999999</v>
      </c>
      <c r="K9" s="17">
        <f t="shared" si="0"/>
        <v>142.363</v>
      </c>
      <c r="L9" s="4"/>
    </row>
    <row r="10" spans="1:12" ht="25.5" x14ac:dyDescent="0.25">
      <c r="A10" s="9" t="s">
        <v>22</v>
      </c>
      <c r="B10" s="18" t="s">
        <v>23</v>
      </c>
      <c r="C10" s="191">
        <v>308</v>
      </c>
      <c r="D10" s="197">
        <v>3127</v>
      </c>
      <c r="E10" s="7">
        <v>1</v>
      </c>
      <c r="F10" s="15" t="s">
        <v>24</v>
      </c>
      <c r="G10" s="53">
        <v>324555</v>
      </c>
      <c r="H10" s="16">
        <f t="shared" si="1"/>
        <v>324.55799999999999</v>
      </c>
      <c r="I10" s="186">
        <f>ROUND(H10*0.34,3)-0.013</f>
        <v>110.33699999999999</v>
      </c>
      <c r="J10" s="186">
        <f>ROUND(H10*0.02,3)-0.006</f>
        <v>6.4849999999999994</v>
      </c>
      <c r="K10" s="17">
        <f t="shared" si="0"/>
        <v>441.38</v>
      </c>
      <c r="L10" s="4"/>
    </row>
    <row r="11" spans="1:12" ht="25.5" x14ac:dyDescent="0.25">
      <c r="A11" s="9">
        <v>175790</v>
      </c>
      <c r="B11" s="18" t="s">
        <v>25</v>
      </c>
      <c r="C11" s="191">
        <v>309</v>
      </c>
      <c r="D11" s="197">
        <v>3127</v>
      </c>
      <c r="E11" s="7">
        <v>1</v>
      </c>
      <c r="F11" s="15" t="s">
        <v>26</v>
      </c>
      <c r="G11" s="53">
        <v>200484</v>
      </c>
      <c r="H11" s="16">
        <f t="shared" si="1"/>
        <v>200.48599999999999</v>
      </c>
      <c r="I11" s="41">
        <f t="shared" si="2"/>
        <v>68.165000000000006</v>
      </c>
      <c r="J11" s="41">
        <f t="shared" si="3"/>
        <v>4.01</v>
      </c>
      <c r="K11" s="17">
        <f t="shared" si="0"/>
        <v>272.661</v>
      </c>
      <c r="L11" s="4"/>
    </row>
    <row r="12" spans="1:12" ht="25.5" x14ac:dyDescent="0.25">
      <c r="A12" s="9">
        <v>145238</v>
      </c>
      <c r="B12" s="18" t="s">
        <v>27</v>
      </c>
      <c r="C12" s="191">
        <v>317</v>
      </c>
      <c r="D12" s="197">
        <v>3127</v>
      </c>
      <c r="E12" s="7">
        <v>1</v>
      </c>
      <c r="F12" s="15" t="s">
        <v>28</v>
      </c>
      <c r="G12" s="53">
        <v>91350</v>
      </c>
      <c r="H12" s="16">
        <f t="shared" si="1"/>
        <v>91.350999999999999</v>
      </c>
      <c r="I12" s="41">
        <f t="shared" si="2"/>
        <v>31.059000000000001</v>
      </c>
      <c r="J12" s="41">
        <f t="shared" si="3"/>
        <v>1.827</v>
      </c>
      <c r="K12" s="17">
        <f t="shared" si="0"/>
        <v>124.23699999999999</v>
      </c>
      <c r="L12" s="4"/>
    </row>
    <row r="13" spans="1:12" ht="25.5" x14ac:dyDescent="0.25">
      <c r="A13" s="9" t="s">
        <v>29</v>
      </c>
      <c r="B13" s="18" t="s">
        <v>30</v>
      </c>
      <c r="C13" s="191">
        <v>305</v>
      </c>
      <c r="D13" s="198">
        <v>3122</v>
      </c>
      <c r="E13" s="7">
        <v>1</v>
      </c>
      <c r="F13" s="15" t="s">
        <v>31</v>
      </c>
      <c r="G13" s="53">
        <v>91350</v>
      </c>
      <c r="H13" s="16">
        <f t="shared" si="1"/>
        <v>91.350999999999999</v>
      </c>
      <c r="I13" s="41">
        <f t="shared" si="2"/>
        <v>31.059000000000001</v>
      </c>
      <c r="J13" s="41">
        <f t="shared" si="3"/>
        <v>1.827</v>
      </c>
      <c r="K13" s="17">
        <f t="shared" si="0"/>
        <v>124.23699999999999</v>
      </c>
      <c r="L13" s="4"/>
    </row>
    <row r="14" spans="1:12" ht="25.5" x14ac:dyDescent="0.25">
      <c r="A14" s="9">
        <v>581101</v>
      </c>
      <c r="B14" s="18" t="s">
        <v>32</v>
      </c>
      <c r="C14" s="191">
        <v>314</v>
      </c>
      <c r="D14" s="198">
        <v>3122</v>
      </c>
      <c r="E14" s="7">
        <v>1</v>
      </c>
      <c r="F14" s="15" t="s">
        <v>33</v>
      </c>
      <c r="G14" s="53">
        <v>210012</v>
      </c>
      <c r="H14" s="16">
        <f t="shared" si="1"/>
        <v>210.01400000000001</v>
      </c>
      <c r="I14" s="41">
        <f t="shared" si="2"/>
        <v>71.405000000000001</v>
      </c>
      <c r="J14" s="41">
        <f t="shared" si="3"/>
        <v>4.2</v>
      </c>
      <c r="K14" s="17">
        <f t="shared" si="0"/>
        <v>285.61899999999997</v>
      </c>
      <c r="L14" s="4"/>
    </row>
    <row r="15" spans="1:12" ht="25.5" x14ac:dyDescent="0.25">
      <c r="A15" s="9">
        <v>87751</v>
      </c>
      <c r="B15" s="18" t="s">
        <v>34</v>
      </c>
      <c r="C15" s="191">
        <v>445</v>
      </c>
      <c r="D15" s="197">
        <v>3127</v>
      </c>
      <c r="E15" s="7">
        <v>1</v>
      </c>
      <c r="F15" s="15" t="s">
        <v>35</v>
      </c>
      <c r="G15" s="53">
        <v>234717</v>
      </c>
      <c r="H15" s="16">
        <f t="shared" si="1"/>
        <v>234.71899999999999</v>
      </c>
      <c r="I15" s="41">
        <f t="shared" si="2"/>
        <v>79.804000000000002</v>
      </c>
      <c r="J15" s="41">
        <f t="shared" si="3"/>
        <v>4.694</v>
      </c>
      <c r="K15" s="17">
        <f t="shared" si="0"/>
        <v>319.21700000000004</v>
      </c>
      <c r="L15" s="4"/>
    </row>
    <row r="16" spans="1:12" ht="25.5" x14ac:dyDescent="0.25">
      <c r="A16" s="9">
        <v>527939</v>
      </c>
      <c r="B16" s="18" t="s">
        <v>36</v>
      </c>
      <c r="C16" s="191">
        <v>318</v>
      </c>
      <c r="D16" s="197">
        <v>3127</v>
      </c>
      <c r="E16" s="7">
        <v>1</v>
      </c>
      <c r="F16" s="15" t="s">
        <v>37</v>
      </c>
      <c r="G16" s="53">
        <v>180886</v>
      </c>
      <c r="H16" s="16">
        <f t="shared" si="1"/>
        <v>180.88800000000001</v>
      </c>
      <c r="I16" s="41">
        <f t="shared" si="2"/>
        <v>61.502000000000002</v>
      </c>
      <c r="J16" s="41">
        <f t="shared" si="3"/>
        <v>3.6179999999999999</v>
      </c>
      <c r="K16" s="17">
        <f t="shared" si="0"/>
        <v>246.00800000000001</v>
      </c>
      <c r="L16" s="4"/>
    </row>
    <row r="17" spans="1:13" x14ac:dyDescent="0.25">
      <c r="A17" s="9" t="s">
        <v>38</v>
      </c>
      <c r="B17" s="18" t="s">
        <v>39</v>
      </c>
      <c r="C17" s="191">
        <v>446</v>
      </c>
      <c r="D17" s="197">
        <v>3127</v>
      </c>
      <c r="E17" s="7">
        <v>1</v>
      </c>
      <c r="F17" s="15" t="s">
        <v>40</v>
      </c>
      <c r="G17" s="53">
        <v>45120</v>
      </c>
      <c r="H17" s="16">
        <f t="shared" si="1"/>
        <v>45.12</v>
      </c>
      <c r="I17" s="41">
        <f t="shared" si="2"/>
        <v>15.340999999999999</v>
      </c>
      <c r="J17" s="41">
        <f t="shared" si="3"/>
        <v>0.90200000000000002</v>
      </c>
      <c r="K17" s="17">
        <f t="shared" si="0"/>
        <v>61.363</v>
      </c>
      <c r="L17" s="4"/>
    </row>
    <row r="18" spans="1:13" ht="25.5" x14ac:dyDescent="0.25">
      <c r="A18" s="9" t="s">
        <v>41</v>
      </c>
      <c r="B18" s="18" t="s">
        <v>42</v>
      </c>
      <c r="C18" s="191">
        <v>319</v>
      </c>
      <c r="D18" s="198">
        <v>3124</v>
      </c>
      <c r="E18" s="7">
        <v>1</v>
      </c>
      <c r="F18" s="15" t="s">
        <v>43</v>
      </c>
      <c r="G18" s="53">
        <v>145719</v>
      </c>
      <c r="H18" s="16">
        <f t="shared" si="1"/>
        <v>145.72</v>
      </c>
      <c r="I18" s="41">
        <f t="shared" si="2"/>
        <v>49.545000000000002</v>
      </c>
      <c r="J18" s="41">
        <f t="shared" si="3"/>
        <v>2.9140000000000001</v>
      </c>
      <c r="K18" s="17">
        <f t="shared" si="0"/>
        <v>198.17899999999997</v>
      </c>
      <c r="L18" s="4"/>
    </row>
    <row r="19" spans="1:13" ht="25.5" x14ac:dyDescent="0.25">
      <c r="A19" s="9" t="s">
        <v>44</v>
      </c>
      <c r="B19" s="18" t="s">
        <v>45</v>
      </c>
      <c r="C19" s="191">
        <v>320</v>
      </c>
      <c r="D19" s="198">
        <v>3114</v>
      </c>
      <c r="E19" s="7">
        <v>1</v>
      </c>
      <c r="F19" s="15" t="s">
        <v>46</v>
      </c>
      <c r="G19" s="53">
        <v>100214</v>
      </c>
      <c r="H19" s="13">
        <f t="shared" si="1"/>
        <v>100.215</v>
      </c>
      <c r="I19" s="14">
        <f t="shared" si="2"/>
        <v>34.073</v>
      </c>
      <c r="J19" s="14">
        <f t="shared" si="3"/>
        <v>2.004</v>
      </c>
      <c r="K19" s="42">
        <f t="shared" si="0"/>
        <v>136.292</v>
      </c>
      <c r="L19" s="19"/>
    </row>
    <row r="20" spans="1:13" ht="25.5" x14ac:dyDescent="0.25">
      <c r="A20" s="9" t="s">
        <v>47</v>
      </c>
      <c r="B20" s="18" t="s">
        <v>48</v>
      </c>
      <c r="C20" s="191">
        <v>321</v>
      </c>
      <c r="D20" s="198">
        <v>3114</v>
      </c>
      <c r="E20" s="7">
        <v>1</v>
      </c>
      <c r="F20" s="15" t="s">
        <v>49</v>
      </c>
      <c r="G20" s="53">
        <v>185637</v>
      </c>
      <c r="H20" s="16">
        <f t="shared" si="1"/>
        <v>185.63900000000001</v>
      </c>
      <c r="I20" s="41">
        <f t="shared" si="2"/>
        <v>63.116999999999997</v>
      </c>
      <c r="J20" s="41">
        <f t="shared" si="3"/>
        <v>3.7130000000000001</v>
      </c>
      <c r="K20" s="17">
        <f t="shared" si="0"/>
        <v>252.46899999999999</v>
      </c>
      <c r="L20" s="4"/>
    </row>
    <row r="21" spans="1:13" ht="25.5" x14ac:dyDescent="0.25">
      <c r="A21" s="9" t="s">
        <v>50</v>
      </c>
      <c r="B21" s="10" t="s">
        <v>51</v>
      </c>
      <c r="C21" s="191">
        <v>327</v>
      </c>
      <c r="D21" s="198">
        <v>3114</v>
      </c>
      <c r="E21" s="7">
        <v>1</v>
      </c>
      <c r="F21" s="15" t="s">
        <v>52</v>
      </c>
      <c r="G21" s="64">
        <v>0</v>
      </c>
      <c r="H21" s="16">
        <f t="shared" si="1"/>
        <v>0</v>
      </c>
      <c r="I21" s="41">
        <f t="shared" si="2"/>
        <v>0</v>
      </c>
      <c r="J21" s="41">
        <f t="shared" si="3"/>
        <v>0</v>
      </c>
      <c r="K21" s="17">
        <f t="shared" si="0"/>
        <v>0</v>
      </c>
      <c r="L21" s="4"/>
    </row>
    <row r="22" spans="1:13" x14ac:dyDescent="0.25">
      <c r="A22" s="9" t="s">
        <v>53</v>
      </c>
      <c r="B22" s="10" t="s">
        <v>54</v>
      </c>
      <c r="C22" s="191">
        <v>325</v>
      </c>
      <c r="D22" s="198">
        <v>3114</v>
      </c>
      <c r="E22" s="7">
        <v>1</v>
      </c>
      <c r="F22" s="15" t="s">
        <v>55</v>
      </c>
      <c r="G22" s="53">
        <v>25380</v>
      </c>
      <c r="H22" s="16">
        <f t="shared" si="1"/>
        <v>25.38</v>
      </c>
      <c r="I22" s="41">
        <f t="shared" si="2"/>
        <v>8.6289999999999996</v>
      </c>
      <c r="J22" s="41">
        <f t="shared" si="3"/>
        <v>0.50800000000000001</v>
      </c>
      <c r="K22" s="17">
        <f t="shared" si="0"/>
        <v>34.517000000000003</v>
      </c>
      <c r="L22" s="4"/>
    </row>
    <row r="23" spans="1:13" ht="38.25" x14ac:dyDescent="0.25">
      <c r="A23" s="20">
        <v>72049103</v>
      </c>
      <c r="B23" s="10" t="s">
        <v>56</v>
      </c>
      <c r="C23" s="191">
        <v>455</v>
      </c>
      <c r="D23" s="198">
        <v>3146</v>
      </c>
      <c r="E23" s="7">
        <v>1</v>
      </c>
      <c r="F23" s="15" t="s">
        <v>189</v>
      </c>
      <c r="G23" s="53">
        <v>129024</v>
      </c>
      <c r="H23" s="16">
        <f t="shared" si="1"/>
        <v>129.02500000000001</v>
      </c>
      <c r="I23" s="41">
        <f t="shared" si="2"/>
        <v>43.869</v>
      </c>
      <c r="J23" s="41">
        <f t="shared" si="3"/>
        <v>2.581</v>
      </c>
      <c r="K23" s="17">
        <f t="shared" si="0"/>
        <v>175.47499999999999</v>
      </c>
      <c r="L23" s="4"/>
    </row>
    <row r="24" spans="1:13" x14ac:dyDescent="0.25">
      <c r="A24" s="20">
        <v>62690540</v>
      </c>
      <c r="B24" s="10" t="s">
        <v>57</v>
      </c>
      <c r="C24" s="191">
        <v>322</v>
      </c>
      <c r="D24" s="197">
        <v>3133</v>
      </c>
      <c r="E24" s="7">
        <v>1</v>
      </c>
      <c r="F24" s="15" t="s">
        <v>58</v>
      </c>
      <c r="G24" s="53">
        <v>105300</v>
      </c>
      <c r="H24" s="16">
        <f t="shared" si="1"/>
        <v>105.301</v>
      </c>
      <c r="I24" s="41">
        <f t="shared" si="2"/>
        <v>35.802</v>
      </c>
      <c r="J24" s="41">
        <f t="shared" si="3"/>
        <v>2.1059999999999999</v>
      </c>
      <c r="K24" s="17">
        <f t="shared" si="0"/>
        <v>143.209</v>
      </c>
      <c r="L24" s="4"/>
    </row>
    <row r="25" spans="1:13" ht="25.5" x14ac:dyDescent="0.25">
      <c r="A25" s="20">
        <v>528315</v>
      </c>
      <c r="B25" s="21" t="s">
        <v>59</v>
      </c>
      <c r="C25" s="191">
        <v>332</v>
      </c>
      <c r="D25" s="198">
        <v>3147</v>
      </c>
      <c r="E25" s="7">
        <v>1</v>
      </c>
      <c r="F25" s="15" t="s">
        <v>60</v>
      </c>
      <c r="G25" s="53">
        <v>219715</v>
      </c>
      <c r="H25" s="16">
        <f t="shared" si="1"/>
        <v>219.71700000000001</v>
      </c>
      <c r="I25" s="41">
        <f t="shared" si="2"/>
        <v>74.703999999999994</v>
      </c>
      <c r="J25" s="41">
        <f t="shared" si="3"/>
        <v>4.3940000000000001</v>
      </c>
      <c r="K25" s="17">
        <f t="shared" si="0"/>
        <v>298.815</v>
      </c>
      <c r="L25" s="4"/>
    </row>
    <row r="26" spans="1:13" ht="15.75" thickBot="1" x14ac:dyDescent="0.3">
      <c r="A26" s="22">
        <v>49335499</v>
      </c>
      <c r="B26" s="23" t="s">
        <v>61</v>
      </c>
      <c r="C26" s="192">
        <v>335</v>
      </c>
      <c r="D26" s="199">
        <v>3141</v>
      </c>
      <c r="E26" s="24">
        <v>1</v>
      </c>
      <c r="F26" s="25" t="s">
        <v>62</v>
      </c>
      <c r="G26" s="54">
        <v>179485</v>
      </c>
      <c r="H26" s="26">
        <f t="shared" si="1"/>
        <v>179.48699999999999</v>
      </c>
      <c r="I26" s="43">
        <f t="shared" si="2"/>
        <v>61.026000000000003</v>
      </c>
      <c r="J26" s="43">
        <f t="shared" si="3"/>
        <v>3.59</v>
      </c>
      <c r="K26" s="44">
        <f t="shared" si="0"/>
        <v>244.10300000000001</v>
      </c>
      <c r="L26" s="4"/>
      <c r="M26" s="50">
        <f>SUM(G4:G26)</f>
        <v>2945546</v>
      </c>
    </row>
    <row r="27" spans="1:13" x14ac:dyDescent="0.25">
      <c r="A27" s="27">
        <v>60116781</v>
      </c>
      <c r="B27" s="28" t="s">
        <v>63</v>
      </c>
      <c r="C27" s="190">
        <v>390</v>
      </c>
      <c r="D27" s="200">
        <v>3121</v>
      </c>
      <c r="E27" s="29">
        <v>2</v>
      </c>
      <c r="F27" s="11" t="s">
        <v>64</v>
      </c>
      <c r="G27" s="52">
        <v>61605</v>
      </c>
      <c r="H27" s="30">
        <f t="shared" si="1"/>
        <v>61.606000000000002</v>
      </c>
      <c r="I27" s="45">
        <f t="shared" si="2"/>
        <v>20.946000000000002</v>
      </c>
      <c r="J27" s="45">
        <f t="shared" si="3"/>
        <v>1.232</v>
      </c>
      <c r="K27" s="46">
        <f t="shared" si="0"/>
        <v>83.784000000000006</v>
      </c>
      <c r="L27" s="4"/>
    </row>
    <row r="28" spans="1:13" ht="25.5" x14ac:dyDescent="0.25">
      <c r="A28" s="20">
        <v>60116927</v>
      </c>
      <c r="B28" s="10" t="s">
        <v>65</v>
      </c>
      <c r="C28" s="191">
        <v>391</v>
      </c>
      <c r="D28" s="197">
        <v>3127</v>
      </c>
      <c r="E28" s="31">
        <v>2</v>
      </c>
      <c r="F28" s="32" t="s">
        <v>66</v>
      </c>
      <c r="G28" s="55">
        <v>179692</v>
      </c>
      <c r="H28" s="16">
        <f t="shared" si="1"/>
        <v>179.69399999999999</v>
      </c>
      <c r="I28" s="41">
        <f t="shared" si="2"/>
        <v>61.095999999999997</v>
      </c>
      <c r="J28" s="41">
        <f t="shared" si="3"/>
        <v>3.5939999999999999</v>
      </c>
      <c r="K28" s="17">
        <f t="shared" si="0"/>
        <v>244.38399999999999</v>
      </c>
      <c r="L28" s="4"/>
    </row>
    <row r="29" spans="1:13" ht="25.5" x14ac:dyDescent="0.25">
      <c r="A29" s="20">
        <v>60117001</v>
      </c>
      <c r="B29" s="10" t="s">
        <v>67</v>
      </c>
      <c r="C29" s="191">
        <v>392</v>
      </c>
      <c r="D29" s="197">
        <v>3127</v>
      </c>
      <c r="E29" s="7">
        <v>2</v>
      </c>
      <c r="F29" s="33" t="s">
        <v>68</v>
      </c>
      <c r="G29" s="56">
        <v>139874</v>
      </c>
      <c r="H29" s="16">
        <f t="shared" si="1"/>
        <v>139.875</v>
      </c>
      <c r="I29" s="41">
        <f t="shared" si="2"/>
        <v>47.558</v>
      </c>
      <c r="J29" s="41">
        <f t="shared" si="3"/>
        <v>2.798</v>
      </c>
      <c r="K29" s="17">
        <f t="shared" si="0"/>
        <v>190.23099999999999</v>
      </c>
      <c r="L29" s="4"/>
    </row>
    <row r="30" spans="1:13" x14ac:dyDescent="0.25">
      <c r="A30" s="20">
        <v>60116935</v>
      </c>
      <c r="B30" s="10" t="s">
        <v>69</v>
      </c>
      <c r="C30" s="191">
        <v>393</v>
      </c>
      <c r="D30" s="198">
        <v>3122</v>
      </c>
      <c r="E30" s="7">
        <v>2</v>
      </c>
      <c r="F30" s="11" t="s">
        <v>70</v>
      </c>
      <c r="G30" s="52">
        <v>44400</v>
      </c>
      <c r="H30" s="16">
        <f t="shared" si="1"/>
        <v>44.4</v>
      </c>
      <c r="I30" s="41">
        <f t="shared" si="2"/>
        <v>15.096</v>
      </c>
      <c r="J30" s="41">
        <f t="shared" si="3"/>
        <v>0.88800000000000001</v>
      </c>
      <c r="K30" s="17">
        <f t="shared" si="0"/>
        <v>60.383999999999993</v>
      </c>
      <c r="L30" s="4"/>
    </row>
    <row r="31" spans="1:13" ht="25.5" x14ac:dyDescent="0.25">
      <c r="A31" s="20">
        <v>60116871</v>
      </c>
      <c r="B31" s="10" t="s">
        <v>71</v>
      </c>
      <c r="C31" s="191">
        <v>395</v>
      </c>
      <c r="D31" s="198">
        <v>3122</v>
      </c>
      <c r="E31" s="7">
        <v>2</v>
      </c>
      <c r="F31" s="34" t="s">
        <v>72</v>
      </c>
      <c r="G31" s="57">
        <v>111780</v>
      </c>
      <c r="H31" s="16">
        <f t="shared" si="1"/>
        <v>111.78100000000001</v>
      </c>
      <c r="I31" s="41">
        <f t="shared" si="2"/>
        <v>38.006</v>
      </c>
      <c r="J31" s="41">
        <f t="shared" si="3"/>
        <v>2.2360000000000002</v>
      </c>
      <c r="K31" s="17">
        <f t="shared" si="0"/>
        <v>152.023</v>
      </c>
      <c r="L31" s="4"/>
    </row>
    <row r="32" spans="1:13" x14ac:dyDescent="0.25">
      <c r="A32" s="20">
        <v>64812201</v>
      </c>
      <c r="B32" s="10" t="s">
        <v>73</v>
      </c>
      <c r="C32" s="191">
        <v>397</v>
      </c>
      <c r="D32" s="197">
        <v>3127</v>
      </c>
      <c r="E32" s="7">
        <v>2</v>
      </c>
      <c r="F32" s="34" t="s">
        <v>74</v>
      </c>
      <c r="G32" s="57">
        <v>89732</v>
      </c>
      <c r="H32" s="16">
        <f t="shared" si="1"/>
        <v>89.733000000000004</v>
      </c>
      <c r="I32" s="41">
        <f t="shared" si="2"/>
        <v>30.509</v>
      </c>
      <c r="J32" s="41">
        <f t="shared" si="3"/>
        <v>1.7949999999999999</v>
      </c>
      <c r="K32" s="17">
        <f t="shared" si="0"/>
        <v>122.03700000000001</v>
      </c>
      <c r="L32" s="4"/>
    </row>
    <row r="33" spans="1:12" x14ac:dyDescent="0.25">
      <c r="A33" s="20">
        <v>15055663</v>
      </c>
      <c r="B33" s="10" t="s">
        <v>75</v>
      </c>
      <c r="C33" s="191">
        <v>399</v>
      </c>
      <c r="D33" s="197">
        <v>3127</v>
      </c>
      <c r="E33" s="7">
        <v>2</v>
      </c>
      <c r="F33" s="34" t="s">
        <v>76</v>
      </c>
      <c r="G33" s="57">
        <v>77250</v>
      </c>
      <c r="H33" s="16">
        <f t="shared" si="1"/>
        <v>77.251000000000005</v>
      </c>
      <c r="I33" s="41">
        <f t="shared" si="2"/>
        <v>26.265000000000001</v>
      </c>
      <c r="J33" s="41">
        <f t="shared" si="3"/>
        <v>1.5449999999999999</v>
      </c>
      <c r="K33" s="17">
        <f t="shared" si="0"/>
        <v>105.06100000000001</v>
      </c>
      <c r="L33" s="4"/>
    </row>
    <row r="34" spans="1:12" x14ac:dyDescent="0.25">
      <c r="A34" s="20">
        <v>87726</v>
      </c>
      <c r="B34" s="10" t="s">
        <v>77</v>
      </c>
      <c r="C34" s="191">
        <v>450</v>
      </c>
      <c r="D34" s="197">
        <v>3127</v>
      </c>
      <c r="E34" s="7">
        <v>2</v>
      </c>
      <c r="F34" s="34" t="s">
        <v>78</v>
      </c>
      <c r="G34" s="57">
        <v>76030</v>
      </c>
      <c r="H34" s="16">
        <f t="shared" si="1"/>
        <v>76.031000000000006</v>
      </c>
      <c r="I34" s="41">
        <f t="shared" si="2"/>
        <v>25.850999999999999</v>
      </c>
      <c r="J34" s="41">
        <f t="shared" si="3"/>
        <v>1.5209999999999999</v>
      </c>
      <c r="K34" s="17">
        <f t="shared" si="0"/>
        <v>103.40300000000001</v>
      </c>
      <c r="L34" s="4"/>
    </row>
    <row r="35" spans="1:12" ht="25.5" x14ac:dyDescent="0.25">
      <c r="A35" s="20">
        <v>15055256</v>
      </c>
      <c r="B35" s="10" t="s">
        <v>79</v>
      </c>
      <c r="C35" s="191">
        <v>400</v>
      </c>
      <c r="D35" s="197">
        <v>3127</v>
      </c>
      <c r="E35" s="7">
        <v>2</v>
      </c>
      <c r="F35" s="34" t="s">
        <v>80</v>
      </c>
      <c r="G35" s="57">
        <v>77400</v>
      </c>
      <c r="H35" s="16">
        <f t="shared" si="1"/>
        <v>77.400999999999996</v>
      </c>
      <c r="I35" s="41">
        <f t="shared" si="2"/>
        <v>26.315999999999999</v>
      </c>
      <c r="J35" s="41">
        <f t="shared" si="3"/>
        <v>1.548</v>
      </c>
      <c r="K35" s="17">
        <f t="shared" si="0"/>
        <v>105.265</v>
      </c>
      <c r="L35" s="4"/>
    </row>
    <row r="36" spans="1:12" ht="25.5" x14ac:dyDescent="0.25">
      <c r="A36" s="20">
        <v>60116820</v>
      </c>
      <c r="B36" s="10" t="s">
        <v>81</v>
      </c>
      <c r="C36" s="191">
        <v>394</v>
      </c>
      <c r="D36" s="197">
        <v>3127</v>
      </c>
      <c r="E36" s="7">
        <v>2</v>
      </c>
      <c r="F36" s="34" t="s">
        <v>82</v>
      </c>
      <c r="G36" s="57">
        <v>196515</v>
      </c>
      <c r="H36" s="16">
        <f t="shared" si="1"/>
        <v>196.517</v>
      </c>
      <c r="I36" s="41">
        <f t="shared" si="2"/>
        <v>66.816000000000003</v>
      </c>
      <c r="J36" s="41">
        <f t="shared" si="3"/>
        <v>3.93</v>
      </c>
      <c r="K36" s="17">
        <f t="shared" ref="K36:K67" si="4">SUM(H36:J36)</f>
        <v>267.26299999999998</v>
      </c>
      <c r="L36" s="4"/>
    </row>
    <row r="37" spans="1:12" ht="25.5" x14ac:dyDescent="0.25">
      <c r="A37" s="20">
        <v>87998</v>
      </c>
      <c r="B37" s="10" t="s">
        <v>83</v>
      </c>
      <c r="C37" s="191">
        <v>401</v>
      </c>
      <c r="D37" s="196">
        <v>3124</v>
      </c>
      <c r="E37" s="7">
        <v>2</v>
      </c>
      <c r="F37" s="33" t="s">
        <v>84</v>
      </c>
      <c r="G37" s="56">
        <v>110926</v>
      </c>
      <c r="H37" s="16">
        <f t="shared" si="1"/>
        <v>110.92700000000001</v>
      </c>
      <c r="I37" s="41">
        <f t="shared" si="2"/>
        <v>37.715000000000003</v>
      </c>
      <c r="J37" s="41">
        <f t="shared" si="3"/>
        <v>2.2189999999999999</v>
      </c>
      <c r="K37" s="17">
        <f t="shared" si="4"/>
        <v>150.86099999999999</v>
      </c>
      <c r="L37" s="4"/>
    </row>
    <row r="38" spans="1:12" ht="15.75" thickBot="1" x14ac:dyDescent="0.3">
      <c r="A38" s="22">
        <v>71197281</v>
      </c>
      <c r="B38" s="23" t="s">
        <v>85</v>
      </c>
      <c r="C38" s="192">
        <v>452</v>
      </c>
      <c r="D38" s="201">
        <v>3114</v>
      </c>
      <c r="E38" s="24">
        <v>2</v>
      </c>
      <c r="F38" s="35" t="s">
        <v>86</v>
      </c>
      <c r="G38" s="58">
        <v>27765</v>
      </c>
      <c r="H38" s="26">
        <f t="shared" si="1"/>
        <v>27.765000000000001</v>
      </c>
      <c r="I38" s="43">
        <f t="shared" si="2"/>
        <v>9.44</v>
      </c>
      <c r="J38" s="43">
        <f t="shared" si="3"/>
        <v>0.55500000000000005</v>
      </c>
      <c r="K38" s="44">
        <f t="shared" si="4"/>
        <v>37.76</v>
      </c>
      <c r="L38" s="4"/>
    </row>
    <row r="39" spans="1:12" x14ac:dyDescent="0.25">
      <c r="A39" s="27">
        <v>48623679</v>
      </c>
      <c r="B39" s="28" t="s">
        <v>87</v>
      </c>
      <c r="C39" s="190">
        <v>338</v>
      </c>
      <c r="D39" s="200">
        <v>3121</v>
      </c>
      <c r="E39" s="29">
        <v>3</v>
      </c>
      <c r="F39" s="36" t="s">
        <v>88</v>
      </c>
      <c r="G39" s="59">
        <v>43740</v>
      </c>
      <c r="H39" s="30">
        <f t="shared" si="1"/>
        <v>43.74</v>
      </c>
      <c r="I39" s="45">
        <f t="shared" si="2"/>
        <v>14.872</v>
      </c>
      <c r="J39" s="45">
        <f t="shared" si="3"/>
        <v>0.875</v>
      </c>
      <c r="K39" s="46">
        <f t="shared" si="4"/>
        <v>59.487000000000002</v>
      </c>
      <c r="L39" s="4"/>
    </row>
    <row r="40" spans="1:12" x14ac:dyDescent="0.25">
      <c r="A40" s="20">
        <v>48623695</v>
      </c>
      <c r="B40" s="10" t="s">
        <v>89</v>
      </c>
      <c r="C40" s="191">
        <v>339</v>
      </c>
      <c r="D40" s="196">
        <v>3121</v>
      </c>
      <c r="E40" s="7">
        <v>3</v>
      </c>
      <c r="F40" s="34" t="s">
        <v>90</v>
      </c>
      <c r="G40" s="57">
        <v>46530</v>
      </c>
      <c r="H40" s="16">
        <f t="shared" si="1"/>
        <v>46.53</v>
      </c>
      <c r="I40" s="41">
        <f t="shared" si="2"/>
        <v>15.82</v>
      </c>
      <c r="J40" s="41">
        <f t="shared" si="3"/>
        <v>0.93100000000000005</v>
      </c>
      <c r="K40" s="17">
        <f t="shared" si="4"/>
        <v>63.280999999999999</v>
      </c>
      <c r="L40" s="4"/>
    </row>
    <row r="41" spans="1:12" x14ac:dyDescent="0.25">
      <c r="A41" s="20">
        <v>48623687</v>
      </c>
      <c r="B41" s="10" t="s">
        <v>91</v>
      </c>
      <c r="C41" s="191">
        <v>340</v>
      </c>
      <c r="D41" s="196">
        <v>3121</v>
      </c>
      <c r="E41" s="7">
        <v>3</v>
      </c>
      <c r="F41" s="34" t="s">
        <v>92</v>
      </c>
      <c r="G41" s="57">
        <v>84600</v>
      </c>
      <c r="H41" s="16">
        <f t="shared" si="1"/>
        <v>84.600999999999999</v>
      </c>
      <c r="I41" s="41">
        <f t="shared" si="2"/>
        <v>28.763999999999999</v>
      </c>
      <c r="J41" s="41">
        <f t="shared" si="3"/>
        <v>1.6919999999999999</v>
      </c>
      <c r="K41" s="17">
        <f t="shared" si="4"/>
        <v>115.05699999999999</v>
      </c>
      <c r="L41" s="4"/>
    </row>
    <row r="42" spans="1:12" x14ac:dyDescent="0.25">
      <c r="A42" s="20">
        <v>48623661</v>
      </c>
      <c r="B42" s="10" t="s">
        <v>93</v>
      </c>
      <c r="C42" s="191">
        <v>341</v>
      </c>
      <c r="D42" s="196">
        <v>3122</v>
      </c>
      <c r="E42" s="7">
        <v>3</v>
      </c>
      <c r="F42" s="34" t="s">
        <v>94</v>
      </c>
      <c r="G42" s="57">
        <v>44568</v>
      </c>
      <c r="H42" s="16">
        <f t="shared" si="1"/>
        <v>44.567999999999998</v>
      </c>
      <c r="I42" s="41">
        <f t="shared" si="2"/>
        <v>15.153</v>
      </c>
      <c r="J42" s="41">
        <f t="shared" si="3"/>
        <v>0.89100000000000001</v>
      </c>
      <c r="K42" s="17">
        <f t="shared" si="4"/>
        <v>60.611999999999995</v>
      </c>
      <c r="L42" s="4"/>
    </row>
    <row r="43" spans="1:12" ht="25.5" x14ac:dyDescent="0.25">
      <c r="A43" s="20">
        <v>13584898</v>
      </c>
      <c r="B43" s="10" t="s">
        <v>95</v>
      </c>
      <c r="C43" s="191">
        <v>344</v>
      </c>
      <c r="D43" s="197">
        <v>3127</v>
      </c>
      <c r="E43" s="7">
        <v>3</v>
      </c>
      <c r="F43" s="34" t="s">
        <v>96</v>
      </c>
      <c r="G43" s="57">
        <v>154935</v>
      </c>
      <c r="H43" s="16">
        <f t="shared" si="1"/>
        <v>154.93700000000001</v>
      </c>
      <c r="I43" s="41">
        <f t="shared" si="2"/>
        <v>52.679000000000002</v>
      </c>
      <c r="J43" s="41">
        <f t="shared" si="3"/>
        <v>3.0990000000000002</v>
      </c>
      <c r="K43" s="17">
        <f t="shared" si="4"/>
        <v>210.715</v>
      </c>
      <c r="L43" s="4"/>
    </row>
    <row r="44" spans="1:12" x14ac:dyDescent="0.25">
      <c r="A44" s="20" t="s">
        <v>97</v>
      </c>
      <c r="B44" s="10" t="s">
        <v>98</v>
      </c>
      <c r="C44" s="191">
        <v>447</v>
      </c>
      <c r="D44" s="197">
        <v>3127</v>
      </c>
      <c r="E44" s="7">
        <v>3</v>
      </c>
      <c r="F44" s="34" t="s">
        <v>99</v>
      </c>
      <c r="G44" s="57">
        <v>102706</v>
      </c>
      <c r="H44" s="16">
        <f t="shared" si="1"/>
        <v>102.70699999999999</v>
      </c>
      <c r="I44" s="41">
        <f t="shared" si="2"/>
        <v>34.92</v>
      </c>
      <c r="J44" s="41">
        <f t="shared" si="3"/>
        <v>2.0539999999999998</v>
      </c>
      <c r="K44" s="17">
        <f t="shared" si="4"/>
        <v>139.68100000000001</v>
      </c>
      <c r="L44" s="4"/>
    </row>
    <row r="45" spans="1:12" ht="25.5" x14ac:dyDescent="0.25">
      <c r="A45" s="20">
        <v>653705</v>
      </c>
      <c r="B45" s="10" t="s">
        <v>100</v>
      </c>
      <c r="C45" s="191">
        <v>355</v>
      </c>
      <c r="D45" s="202">
        <v>3122</v>
      </c>
      <c r="E45" s="7">
        <v>3</v>
      </c>
      <c r="F45" s="34" t="s">
        <v>101</v>
      </c>
      <c r="G45" s="57">
        <v>64954</v>
      </c>
      <c r="H45" s="16">
        <f t="shared" si="1"/>
        <v>64.954999999999998</v>
      </c>
      <c r="I45" s="41">
        <f t="shared" si="2"/>
        <v>22.085000000000001</v>
      </c>
      <c r="J45" s="41">
        <f t="shared" si="3"/>
        <v>1.2989999999999999</v>
      </c>
      <c r="K45" s="17">
        <f t="shared" si="4"/>
        <v>88.338999999999999</v>
      </c>
      <c r="L45" s="4"/>
    </row>
    <row r="46" spans="1:12" ht="25.5" x14ac:dyDescent="0.25">
      <c r="A46" s="20">
        <v>14450453</v>
      </c>
      <c r="B46" s="10" t="s">
        <v>102</v>
      </c>
      <c r="C46" s="191">
        <v>357</v>
      </c>
      <c r="D46" s="197">
        <v>3127</v>
      </c>
      <c r="E46" s="7">
        <v>3</v>
      </c>
      <c r="F46" s="34" t="s">
        <v>103</v>
      </c>
      <c r="G46" s="57">
        <v>189030</v>
      </c>
      <c r="H46" s="16">
        <f t="shared" si="1"/>
        <v>189.03200000000001</v>
      </c>
      <c r="I46" s="41">
        <f t="shared" si="2"/>
        <v>64.271000000000001</v>
      </c>
      <c r="J46" s="41">
        <f t="shared" si="3"/>
        <v>3.7810000000000001</v>
      </c>
      <c r="K46" s="17">
        <f t="shared" si="4"/>
        <v>257.084</v>
      </c>
      <c r="L46" s="4"/>
    </row>
    <row r="47" spans="1:12" ht="25.5" x14ac:dyDescent="0.25">
      <c r="A47" s="20">
        <v>15046249</v>
      </c>
      <c r="B47" s="10" t="s">
        <v>104</v>
      </c>
      <c r="C47" s="191">
        <v>354</v>
      </c>
      <c r="D47" s="197">
        <v>3127</v>
      </c>
      <c r="E47" s="7">
        <v>3</v>
      </c>
      <c r="F47" s="33" t="s">
        <v>105</v>
      </c>
      <c r="G47" s="56">
        <v>47880</v>
      </c>
      <c r="H47" s="16">
        <f t="shared" si="1"/>
        <v>47.88</v>
      </c>
      <c r="I47" s="41">
        <f t="shared" si="2"/>
        <v>16.279</v>
      </c>
      <c r="J47" s="41">
        <f t="shared" si="3"/>
        <v>0.95799999999999996</v>
      </c>
      <c r="K47" s="17">
        <f t="shared" si="4"/>
        <v>65.117000000000004</v>
      </c>
      <c r="L47" s="4"/>
    </row>
    <row r="48" spans="1:12" x14ac:dyDescent="0.25">
      <c r="A48" s="20">
        <v>14450356</v>
      </c>
      <c r="B48" s="10" t="s">
        <v>106</v>
      </c>
      <c r="C48" s="191">
        <v>353</v>
      </c>
      <c r="D48" s="197">
        <v>3127</v>
      </c>
      <c r="E48" s="7">
        <v>3</v>
      </c>
      <c r="F48" s="34" t="s">
        <v>107</v>
      </c>
      <c r="G48" s="57">
        <v>72720</v>
      </c>
      <c r="H48" s="16">
        <f t="shared" si="1"/>
        <v>72.721000000000004</v>
      </c>
      <c r="I48" s="41">
        <f t="shared" si="2"/>
        <v>24.725000000000001</v>
      </c>
      <c r="J48" s="41">
        <f t="shared" si="3"/>
        <v>1.454</v>
      </c>
      <c r="K48" s="17">
        <f t="shared" si="4"/>
        <v>98.899999999999991</v>
      </c>
      <c r="L48" s="4"/>
    </row>
    <row r="49" spans="1:13" ht="25.5" x14ac:dyDescent="0.25">
      <c r="A49" s="20">
        <v>48623717</v>
      </c>
      <c r="B49" s="10" t="s">
        <v>108</v>
      </c>
      <c r="C49" s="191">
        <v>342</v>
      </c>
      <c r="D49" s="197">
        <v>3127</v>
      </c>
      <c r="E49" s="7">
        <v>3</v>
      </c>
      <c r="F49" s="34" t="s">
        <v>109</v>
      </c>
      <c r="G49" s="57">
        <v>166171</v>
      </c>
      <c r="H49" s="16">
        <f t="shared" si="1"/>
        <v>166.173</v>
      </c>
      <c r="I49" s="41">
        <f t="shared" si="2"/>
        <v>56.499000000000002</v>
      </c>
      <c r="J49" s="41">
        <f t="shared" si="3"/>
        <v>3.323</v>
      </c>
      <c r="K49" s="17">
        <f t="shared" si="4"/>
        <v>225.995</v>
      </c>
      <c r="L49" s="4"/>
    </row>
    <row r="50" spans="1:13" ht="25.5" x14ac:dyDescent="0.25">
      <c r="A50" s="20">
        <v>48623725</v>
      </c>
      <c r="B50" s="10" t="s">
        <v>110</v>
      </c>
      <c r="C50" s="191">
        <v>345</v>
      </c>
      <c r="D50" s="203">
        <v>3124</v>
      </c>
      <c r="E50" s="7">
        <v>3</v>
      </c>
      <c r="F50" s="34" t="s">
        <v>111</v>
      </c>
      <c r="G50" s="57">
        <v>227115</v>
      </c>
      <c r="H50" s="16">
        <f t="shared" si="1"/>
        <v>227.11699999999999</v>
      </c>
      <c r="I50" s="41">
        <f t="shared" si="2"/>
        <v>77.22</v>
      </c>
      <c r="J50" s="41">
        <f t="shared" si="3"/>
        <v>4.5419999999999998</v>
      </c>
      <c r="K50" s="17">
        <f t="shared" si="4"/>
        <v>308.87899999999996</v>
      </c>
      <c r="L50" s="4"/>
    </row>
    <row r="51" spans="1:13" ht="25.5" x14ac:dyDescent="0.25">
      <c r="A51" s="20">
        <v>70836418</v>
      </c>
      <c r="B51" s="10" t="s">
        <v>112</v>
      </c>
      <c r="C51" s="191">
        <v>363</v>
      </c>
      <c r="D51" s="204">
        <v>3114</v>
      </c>
      <c r="E51" s="7">
        <v>3</v>
      </c>
      <c r="F51" s="34" t="s">
        <v>113</v>
      </c>
      <c r="G51" s="57">
        <v>12705</v>
      </c>
      <c r="H51" s="16">
        <f>ROUND((G51+G52)/1000*$H$102,3)</f>
        <v>27.285</v>
      </c>
      <c r="I51" s="41">
        <f t="shared" si="2"/>
        <v>9.2769999999999992</v>
      </c>
      <c r="J51" s="41">
        <f t="shared" si="3"/>
        <v>0.54600000000000004</v>
      </c>
      <c r="K51" s="17">
        <f t="shared" si="4"/>
        <v>37.107999999999997</v>
      </c>
      <c r="L51" s="4"/>
    </row>
    <row r="52" spans="1:13" x14ac:dyDescent="0.25">
      <c r="A52" s="20">
        <v>70836426</v>
      </c>
      <c r="B52" s="10" t="s">
        <v>114</v>
      </c>
      <c r="C52" s="191">
        <v>362</v>
      </c>
      <c r="D52" s="204">
        <v>3114</v>
      </c>
      <c r="E52" s="167">
        <v>3</v>
      </c>
      <c r="F52" s="173" t="s">
        <v>115</v>
      </c>
      <c r="G52" s="174">
        <v>14580</v>
      </c>
      <c r="H52" s="170">
        <v>0</v>
      </c>
      <c r="I52" s="171">
        <f t="shared" si="2"/>
        <v>0</v>
      </c>
      <c r="J52" s="171">
        <f t="shared" si="3"/>
        <v>0</v>
      </c>
      <c r="K52" s="172">
        <f t="shared" si="4"/>
        <v>0</v>
      </c>
      <c r="L52" s="4"/>
      <c r="M52" t="s">
        <v>1078</v>
      </c>
    </row>
    <row r="53" spans="1:13" ht="25.5" x14ac:dyDescent="0.25">
      <c r="A53" s="20">
        <v>48623733</v>
      </c>
      <c r="B53" s="10" t="s">
        <v>116</v>
      </c>
      <c r="C53" s="191">
        <v>346</v>
      </c>
      <c r="D53" s="198">
        <v>3114</v>
      </c>
      <c r="E53" s="7">
        <v>3</v>
      </c>
      <c r="F53" s="34" t="s">
        <v>117</v>
      </c>
      <c r="G53" s="57">
        <v>101220</v>
      </c>
      <c r="H53" s="16">
        <f t="shared" si="1"/>
        <v>101.221</v>
      </c>
      <c r="I53" s="41">
        <f t="shared" si="2"/>
        <v>34.414999999999999</v>
      </c>
      <c r="J53" s="41">
        <f t="shared" si="3"/>
        <v>2.024</v>
      </c>
      <c r="K53" s="17">
        <f t="shared" si="4"/>
        <v>137.66</v>
      </c>
      <c r="L53" s="4"/>
    </row>
    <row r="54" spans="1:13" ht="25.5" x14ac:dyDescent="0.25">
      <c r="A54" s="20">
        <v>48623741</v>
      </c>
      <c r="B54" s="10" t="s">
        <v>118</v>
      </c>
      <c r="C54" s="191">
        <v>349</v>
      </c>
      <c r="D54" s="202">
        <v>3133</v>
      </c>
      <c r="E54" s="7">
        <v>3</v>
      </c>
      <c r="F54" s="34" t="s">
        <v>119</v>
      </c>
      <c r="G54" s="57">
        <v>137090</v>
      </c>
      <c r="H54" s="16">
        <f t="shared" si="1"/>
        <v>137.09100000000001</v>
      </c>
      <c r="I54" s="41">
        <f t="shared" si="2"/>
        <v>46.610999999999997</v>
      </c>
      <c r="J54" s="41">
        <f t="shared" si="3"/>
        <v>2.742</v>
      </c>
      <c r="K54" s="17">
        <f t="shared" si="4"/>
        <v>186.44399999999999</v>
      </c>
      <c r="L54" s="4"/>
    </row>
    <row r="55" spans="1:13" ht="15.75" thickBot="1" x14ac:dyDescent="0.3">
      <c r="A55" s="22">
        <v>70836469</v>
      </c>
      <c r="B55" s="23" t="s">
        <v>120</v>
      </c>
      <c r="C55" s="192">
        <v>358</v>
      </c>
      <c r="D55" s="201">
        <v>3114</v>
      </c>
      <c r="E55" s="24">
        <v>3</v>
      </c>
      <c r="F55" s="35" t="s">
        <v>121</v>
      </c>
      <c r="G55" s="58">
        <v>44108</v>
      </c>
      <c r="H55" s="26">
        <f t="shared" si="1"/>
        <v>44.107999999999997</v>
      </c>
      <c r="I55" s="43">
        <f t="shared" si="2"/>
        <v>14.997</v>
      </c>
      <c r="J55" s="43">
        <f t="shared" si="3"/>
        <v>0.88200000000000001</v>
      </c>
      <c r="K55" s="44">
        <f t="shared" si="4"/>
        <v>59.986999999999995</v>
      </c>
      <c r="L55" s="4"/>
    </row>
    <row r="56" spans="1:13" ht="25.5" x14ac:dyDescent="0.25">
      <c r="A56" s="27">
        <v>60884703</v>
      </c>
      <c r="B56" s="28" t="s">
        <v>122</v>
      </c>
      <c r="C56" s="190">
        <v>367</v>
      </c>
      <c r="D56" s="200">
        <v>3121</v>
      </c>
      <c r="E56" s="29">
        <v>4</v>
      </c>
      <c r="F56" s="36" t="s">
        <v>123</v>
      </c>
      <c r="G56" s="59">
        <v>60509</v>
      </c>
      <c r="H56" s="30">
        <f t="shared" si="1"/>
        <v>60.51</v>
      </c>
      <c r="I56" s="45">
        <f t="shared" si="2"/>
        <v>20.573</v>
      </c>
      <c r="J56" s="45">
        <f t="shared" si="3"/>
        <v>1.21</v>
      </c>
      <c r="K56" s="46">
        <f t="shared" si="4"/>
        <v>82.292999999999992</v>
      </c>
      <c r="L56" s="4"/>
    </row>
    <row r="57" spans="1:13" x14ac:dyDescent="0.25">
      <c r="A57" s="20">
        <v>60884762</v>
      </c>
      <c r="B57" s="10" t="s">
        <v>124</v>
      </c>
      <c r="C57" s="191">
        <v>368</v>
      </c>
      <c r="D57" s="196">
        <v>3121</v>
      </c>
      <c r="E57" s="7">
        <v>4</v>
      </c>
      <c r="F57" s="34" t="s">
        <v>125</v>
      </c>
      <c r="G57" s="57">
        <v>99996</v>
      </c>
      <c r="H57" s="16">
        <f t="shared" si="1"/>
        <v>99.997</v>
      </c>
      <c r="I57" s="41">
        <f t="shared" si="2"/>
        <v>33.999000000000002</v>
      </c>
      <c r="J57" s="41">
        <f t="shared" si="3"/>
        <v>2</v>
      </c>
      <c r="K57" s="17">
        <f t="shared" si="4"/>
        <v>135.99600000000001</v>
      </c>
      <c r="L57" s="4"/>
    </row>
    <row r="58" spans="1:13" ht="25.5" x14ac:dyDescent="0.25">
      <c r="A58" s="20">
        <v>60884711</v>
      </c>
      <c r="B58" s="10" t="s">
        <v>126</v>
      </c>
      <c r="C58" s="191">
        <v>371</v>
      </c>
      <c r="D58" s="196">
        <v>3122</v>
      </c>
      <c r="E58" s="7">
        <v>4</v>
      </c>
      <c r="F58" s="34" t="s">
        <v>127</v>
      </c>
      <c r="G58" s="57">
        <v>49170</v>
      </c>
      <c r="H58" s="16">
        <f t="shared" si="1"/>
        <v>49.170999999999999</v>
      </c>
      <c r="I58" s="41">
        <f t="shared" si="2"/>
        <v>16.718</v>
      </c>
      <c r="J58" s="41">
        <f t="shared" si="3"/>
        <v>0.98299999999999998</v>
      </c>
      <c r="K58" s="17">
        <f t="shared" si="4"/>
        <v>66.872</v>
      </c>
      <c r="L58" s="4"/>
    </row>
    <row r="59" spans="1:13" ht="25.5" x14ac:dyDescent="0.25">
      <c r="A59" s="20">
        <v>60884746</v>
      </c>
      <c r="B59" s="10" t="s">
        <v>128</v>
      </c>
      <c r="C59" s="191">
        <v>370</v>
      </c>
      <c r="D59" s="196">
        <v>3122</v>
      </c>
      <c r="E59" s="7">
        <v>4</v>
      </c>
      <c r="F59" s="34" t="s">
        <v>129</v>
      </c>
      <c r="G59" s="57">
        <v>80850</v>
      </c>
      <c r="H59" s="16">
        <f t="shared" si="1"/>
        <v>80.850999999999999</v>
      </c>
      <c r="I59" s="41">
        <f t="shared" si="2"/>
        <v>27.489000000000001</v>
      </c>
      <c r="J59" s="41">
        <f t="shared" si="3"/>
        <v>1.617</v>
      </c>
      <c r="K59" s="17">
        <f t="shared" si="4"/>
        <v>109.95700000000001</v>
      </c>
      <c r="L59" s="4"/>
    </row>
    <row r="60" spans="1:13" ht="25.5" x14ac:dyDescent="0.25">
      <c r="A60" s="20">
        <v>75137011</v>
      </c>
      <c r="B60" s="10" t="s">
        <v>130</v>
      </c>
      <c r="C60" s="191">
        <v>454</v>
      </c>
      <c r="D60" s="197">
        <v>3127</v>
      </c>
      <c r="E60" s="7">
        <v>4</v>
      </c>
      <c r="F60" s="34" t="s">
        <v>131</v>
      </c>
      <c r="G60" s="57">
        <v>222960</v>
      </c>
      <c r="H60" s="16">
        <f t="shared" si="1"/>
        <v>222.96199999999999</v>
      </c>
      <c r="I60" s="41">
        <f t="shared" si="2"/>
        <v>75.807000000000002</v>
      </c>
      <c r="J60" s="41">
        <f t="shared" si="3"/>
        <v>4.4589999999999996</v>
      </c>
      <c r="K60" s="17">
        <f t="shared" si="4"/>
        <v>303.22800000000001</v>
      </c>
      <c r="L60" s="4"/>
    </row>
    <row r="61" spans="1:13" ht="38.25" x14ac:dyDescent="0.25">
      <c r="A61" s="20">
        <v>60884690</v>
      </c>
      <c r="B61" s="10" t="s">
        <v>132</v>
      </c>
      <c r="C61" s="191">
        <v>372</v>
      </c>
      <c r="D61" s="197">
        <v>3127</v>
      </c>
      <c r="E61" s="31">
        <v>4</v>
      </c>
      <c r="F61" s="37" t="s">
        <v>133</v>
      </c>
      <c r="G61" s="60">
        <v>120859</v>
      </c>
      <c r="H61" s="16">
        <f t="shared" si="1"/>
        <v>120.86</v>
      </c>
      <c r="I61" s="41">
        <f t="shared" si="2"/>
        <v>41.091999999999999</v>
      </c>
      <c r="J61" s="41">
        <f t="shared" si="3"/>
        <v>2.4169999999999998</v>
      </c>
      <c r="K61" s="17">
        <f t="shared" si="4"/>
        <v>164.369</v>
      </c>
      <c r="L61" s="4"/>
    </row>
    <row r="62" spans="1:13" ht="26.25" x14ac:dyDescent="0.25">
      <c r="A62" s="20">
        <v>70152497</v>
      </c>
      <c r="B62" s="10" t="s">
        <v>134</v>
      </c>
      <c r="C62" s="191">
        <v>381</v>
      </c>
      <c r="D62" s="198">
        <v>3114</v>
      </c>
      <c r="E62" s="7">
        <v>4</v>
      </c>
      <c r="F62" s="38" t="s">
        <v>135</v>
      </c>
      <c r="G62" s="66">
        <v>36636</v>
      </c>
      <c r="H62" s="16">
        <f>ROUND((G62+G63)/1000*$H$102,3)</f>
        <v>45.725999999999999</v>
      </c>
      <c r="I62" s="41">
        <f t="shared" si="2"/>
        <v>15.547000000000001</v>
      </c>
      <c r="J62" s="41">
        <f t="shared" si="3"/>
        <v>0.91500000000000004</v>
      </c>
      <c r="K62" s="17">
        <f t="shared" si="4"/>
        <v>62.187999999999995</v>
      </c>
      <c r="L62" s="4"/>
    </row>
    <row r="63" spans="1:13" x14ac:dyDescent="0.25">
      <c r="A63" s="20">
        <v>70152519</v>
      </c>
      <c r="B63" s="10" t="s">
        <v>136</v>
      </c>
      <c r="C63" s="191">
        <v>383</v>
      </c>
      <c r="D63" s="198">
        <v>3114</v>
      </c>
      <c r="E63" s="167">
        <v>4</v>
      </c>
      <c r="F63" s="168" t="s">
        <v>137</v>
      </c>
      <c r="G63" s="169">
        <v>9090</v>
      </c>
      <c r="H63" s="170">
        <v>0</v>
      </c>
      <c r="I63" s="171">
        <f t="shared" si="2"/>
        <v>0</v>
      </c>
      <c r="J63" s="171">
        <f t="shared" si="3"/>
        <v>0</v>
      </c>
      <c r="K63" s="172">
        <f t="shared" si="4"/>
        <v>0</v>
      </c>
      <c r="L63" s="4"/>
      <c r="M63" t="s">
        <v>1079</v>
      </c>
    </row>
    <row r="64" spans="1:13" x14ac:dyDescent="0.25">
      <c r="A64" s="20">
        <v>70152501</v>
      </c>
      <c r="B64" s="10" t="s">
        <v>138</v>
      </c>
      <c r="C64" s="191">
        <v>379</v>
      </c>
      <c r="D64" s="198">
        <v>3114</v>
      </c>
      <c r="E64" s="7">
        <v>4</v>
      </c>
      <c r="F64" s="34" t="s">
        <v>139</v>
      </c>
      <c r="G64" s="57">
        <v>18702</v>
      </c>
      <c r="H64" s="16">
        <f t="shared" si="1"/>
        <v>18.702000000000002</v>
      </c>
      <c r="I64" s="41">
        <f t="shared" si="2"/>
        <v>6.359</v>
      </c>
      <c r="J64" s="41">
        <f t="shared" si="3"/>
        <v>0.374</v>
      </c>
      <c r="K64" s="17">
        <f t="shared" si="4"/>
        <v>25.434999999999999</v>
      </c>
      <c r="L64" s="4"/>
    </row>
    <row r="65" spans="1:12" x14ac:dyDescent="0.25">
      <c r="A65" s="20">
        <v>60884681</v>
      </c>
      <c r="B65" s="10" t="s">
        <v>140</v>
      </c>
      <c r="C65" s="191">
        <v>374</v>
      </c>
      <c r="D65" s="197">
        <v>3133</v>
      </c>
      <c r="E65" s="7">
        <v>4</v>
      </c>
      <c r="F65" s="34" t="s">
        <v>141</v>
      </c>
      <c r="G65" s="57">
        <v>45120</v>
      </c>
      <c r="H65" s="16">
        <f t="shared" si="1"/>
        <v>45.12</v>
      </c>
      <c r="I65" s="41">
        <f t="shared" si="2"/>
        <v>15.340999999999999</v>
      </c>
      <c r="J65" s="41">
        <f t="shared" si="3"/>
        <v>0.90200000000000002</v>
      </c>
      <c r="K65" s="17">
        <f t="shared" si="4"/>
        <v>61.363</v>
      </c>
      <c r="L65" s="4"/>
    </row>
    <row r="66" spans="1:12" ht="15.75" thickBot="1" x14ac:dyDescent="0.3">
      <c r="A66" s="22">
        <v>70835144</v>
      </c>
      <c r="B66" s="23" t="s">
        <v>142</v>
      </c>
      <c r="C66" s="192">
        <v>380</v>
      </c>
      <c r="D66" s="199">
        <v>3133</v>
      </c>
      <c r="E66" s="24">
        <v>4</v>
      </c>
      <c r="F66" s="35" t="s">
        <v>143</v>
      </c>
      <c r="G66" s="58">
        <v>79200</v>
      </c>
      <c r="H66" s="26">
        <f t="shared" si="1"/>
        <v>79.200999999999993</v>
      </c>
      <c r="I66" s="43">
        <f t="shared" si="2"/>
        <v>26.928000000000001</v>
      </c>
      <c r="J66" s="43">
        <f t="shared" si="3"/>
        <v>1.5840000000000001</v>
      </c>
      <c r="K66" s="44">
        <f t="shared" si="4"/>
        <v>107.71299999999999</v>
      </c>
      <c r="L66" s="4"/>
    </row>
    <row r="67" spans="1:12" x14ac:dyDescent="0.25">
      <c r="A67" s="27">
        <v>60153393</v>
      </c>
      <c r="B67" s="28" t="s">
        <v>144</v>
      </c>
      <c r="C67" s="190">
        <v>409</v>
      </c>
      <c r="D67" s="200">
        <v>3121</v>
      </c>
      <c r="E67" s="29">
        <v>5</v>
      </c>
      <c r="F67" s="36" t="s">
        <v>145</v>
      </c>
      <c r="G67" s="59">
        <v>36876</v>
      </c>
      <c r="H67" s="30">
        <f t="shared" si="1"/>
        <v>36.875999999999998</v>
      </c>
      <c r="I67" s="45">
        <f t="shared" si="2"/>
        <v>12.538</v>
      </c>
      <c r="J67" s="45">
        <f t="shared" si="3"/>
        <v>0.73799999999999999</v>
      </c>
      <c r="K67" s="46">
        <f t="shared" si="4"/>
        <v>50.152000000000001</v>
      </c>
      <c r="L67" s="4"/>
    </row>
    <row r="68" spans="1:12" x14ac:dyDescent="0.25">
      <c r="A68" s="20">
        <v>60153237</v>
      </c>
      <c r="B68" s="10" t="s">
        <v>146</v>
      </c>
      <c r="C68" s="191">
        <v>410</v>
      </c>
      <c r="D68" s="196">
        <v>3121</v>
      </c>
      <c r="E68" s="7">
        <v>5</v>
      </c>
      <c r="F68" s="34" t="s">
        <v>147</v>
      </c>
      <c r="G68" s="57">
        <v>145986</v>
      </c>
      <c r="H68" s="16">
        <f t="shared" si="1"/>
        <v>145.98699999999999</v>
      </c>
      <c r="I68" s="41">
        <f t="shared" si="2"/>
        <v>49.636000000000003</v>
      </c>
      <c r="J68" s="41">
        <f t="shared" si="3"/>
        <v>2.92</v>
      </c>
      <c r="K68" s="17">
        <f t="shared" ref="K68:K87" si="5">SUM(H68:J68)</f>
        <v>198.54299999999998</v>
      </c>
      <c r="L68" s="4"/>
    </row>
    <row r="69" spans="1:12" x14ac:dyDescent="0.25">
      <c r="A69" s="20">
        <v>60153245</v>
      </c>
      <c r="B69" s="10" t="s">
        <v>148</v>
      </c>
      <c r="C69" s="191">
        <v>413</v>
      </c>
      <c r="D69" s="196">
        <v>3121</v>
      </c>
      <c r="E69" s="7">
        <v>5</v>
      </c>
      <c r="F69" s="34" t="s">
        <v>149</v>
      </c>
      <c r="G69" s="57">
        <v>40203</v>
      </c>
      <c r="H69" s="16">
        <f t="shared" ref="H69:H87" si="6">ROUND(G69/1000*$H$102,3)</f>
        <v>40.203000000000003</v>
      </c>
      <c r="I69" s="41">
        <f t="shared" ref="I69:I87" si="7">ROUND(H69*0.34,3)</f>
        <v>13.669</v>
      </c>
      <c r="J69" s="41">
        <f t="shared" ref="J69:J87" si="8">ROUND(H69*0.02,3)</f>
        <v>0.80400000000000005</v>
      </c>
      <c r="K69" s="17">
        <f t="shared" si="5"/>
        <v>54.676000000000002</v>
      </c>
      <c r="L69" s="4"/>
    </row>
    <row r="70" spans="1:12" ht="20.25" customHeight="1" x14ac:dyDescent="0.25">
      <c r="A70" s="20">
        <v>60153326</v>
      </c>
      <c r="B70" s="10" t="s">
        <v>150</v>
      </c>
      <c r="C70" s="191">
        <v>411</v>
      </c>
      <c r="D70" s="197">
        <v>3127</v>
      </c>
      <c r="E70" s="7">
        <v>5</v>
      </c>
      <c r="F70" s="34" t="s">
        <v>151</v>
      </c>
      <c r="G70" s="57">
        <v>88350</v>
      </c>
      <c r="H70" s="16">
        <f t="shared" si="6"/>
        <v>88.350999999999999</v>
      </c>
      <c r="I70" s="41">
        <f t="shared" si="7"/>
        <v>30.039000000000001</v>
      </c>
      <c r="J70" s="41">
        <f t="shared" si="8"/>
        <v>1.7669999999999999</v>
      </c>
      <c r="K70" s="17">
        <f t="shared" si="5"/>
        <v>120.157</v>
      </c>
      <c r="L70" s="4"/>
    </row>
    <row r="71" spans="1:12" x14ac:dyDescent="0.25">
      <c r="A71" s="20">
        <v>60153334</v>
      </c>
      <c r="B71" s="10" t="s">
        <v>152</v>
      </c>
      <c r="C71" s="191">
        <v>414</v>
      </c>
      <c r="D71" s="198">
        <v>3122</v>
      </c>
      <c r="E71" s="7">
        <v>5</v>
      </c>
      <c r="F71" s="34" t="s">
        <v>153</v>
      </c>
      <c r="G71" s="57">
        <v>31680</v>
      </c>
      <c r="H71" s="16">
        <f t="shared" si="6"/>
        <v>31.68</v>
      </c>
      <c r="I71" s="41">
        <f t="shared" si="7"/>
        <v>10.771000000000001</v>
      </c>
      <c r="J71" s="41">
        <f t="shared" si="8"/>
        <v>0.63400000000000001</v>
      </c>
      <c r="K71" s="17">
        <f t="shared" si="5"/>
        <v>43.085000000000001</v>
      </c>
      <c r="L71" s="4"/>
    </row>
    <row r="72" spans="1:12" ht="25.5" x14ac:dyDescent="0.25">
      <c r="A72" s="20">
        <v>65715284</v>
      </c>
      <c r="B72" s="10" t="s">
        <v>154</v>
      </c>
      <c r="C72" s="191">
        <v>420</v>
      </c>
      <c r="D72" s="198">
        <v>3123</v>
      </c>
      <c r="E72" s="7">
        <v>5</v>
      </c>
      <c r="F72" s="34" t="s">
        <v>155</v>
      </c>
      <c r="G72" s="57">
        <v>37595</v>
      </c>
      <c r="H72" s="16">
        <f t="shared" si="6"/>
        <v>37.594999999999999</v>
      </c>
      <c r="I72" s="41">
        <f t="shared" si="7"/>
        <v>12.782</v>
      </c>
      <c r="J72" s="41">
        <f t="shared" si="8"/>
        <v>0.752</v>
      </c>
      <c r="K72" s="17">
        <f t="shared" si="5"/>
        <v>51.128999999999998</v>
      </c>
      <c r="L72" s="4"/>
    </row>
    <row r="73" spans="1:12" ht="25.5" x14ac:dyDescent="0.25">
      <c r="A73" s="20">
        <v>67439918</v>
      </c>
      <c r="B73" s="10" t="s">
        <v>156</v>
      </c>
      <c r="C73" s="191">
        <v>418</v>
      </c>
      <c r="D73" s="197">
        <v>3127</v>
      </c>
      <c r="E73" s="7">
        <v>5</v>
      </c>
      <c r="F73" s="34" t="s">
        <v>157</v>
      </c>
      <c r="G73" s="57">
        <v>199551</v>
      </c>
      <c r="H73" s="16">
        <f t="shared" si="6"/>
        <v>199.553</v>
      </c>
      <c r="I73" s="41">
        <f t="shared" si="7"/>
        <v>67.847999999999999</v>
      </c>
      <c r="J73" s="41">
        <f t="shared" si="8"/>
        <v>3.9910000000000001</v>
      </c>
      <c r="K73" s="17">
        <f t="shared" si="5"/>
        <v>271.392</v>
      </c>
      <c r="L73" s="4"/>
    </row>
    <row r="74" spans="1:12" x14ac:dyDescent="0.25">
      <c r="A74" s="20">
        <v>69174415</v>
      </c>
      <c r="B74" s="10" t="s">
        <v>158</v>
      </c>
      <c r="C74" s="191">
        <v>419</v>
      </c>
      <c r="D74" s="197">
        <v>3127</v>
      </c>
      <c r="E74" s="7">
        <v>5</v>
      </c>
      <c r="F74" s="34" t="s">
        <v>159</v>
      </c>
      <c r="G74" s="57">
        <v>155365</v>
      </c>
      <c r="H74" s="16">
        <f t="shared" si="6"/>
        <v>155.36699999999999</v>
      </c>
      <c r="I74" s="41">
        <f t="shared" si="7"/>
        <v>52.825000000000003</v>
      </c>
      <c r="J74" s="41">
        <f t="shared" si="8"/>
        <v>3.1070000000000002</v>
      </c>
      <c r="K74" s="17">
        <f t="shared" si="5"/>
        <v>211.29900000000001</v>
      </c>
      <c r="L74" s="4"/>
    </row>
    <row r="75" spans="1:12" ht="25.5" x14ac:dyDescent="0.25">
      <c r="A75" s="20">
        <v>13582968</v>
      </c>
      <c r="B75" s="10" t="s">
        <v>160</v>
      </c>
      <c r="C75" s="191">
        <v>415</v>
      </c>
      <c r="D75" s="198">
        <v>3122</v>
      </c>
      <c r="E75" s="7">
        <v>5</v>
      </c>
      <c r="F75" s="34" t="s">
        <v>161</v>
      </c>
      <c r="G75" s="57">
        <v>61655</v>
      </c>
      <c r="H75" s="16">
        <f t="shared" si="6"/>
        <v>61.655999999999999</v>
      </c>
      <c r="I75" s="41">
        <f t="shared" si="7"/>
        <v>20.963000000000001</v>
      </c>
      <c r="J75" s="41">
        <f t="shared" si="8"/>
        <v>1.2330000000000001</v>
      </c>
      <c r="K75" s="17">
        <f t="shared" si="5"/>
        <v>83.852000000000004</v>
      </c>
      <c r="L75" s="4"/>
    </row>
    <row r="76" spans="1:12" ht="25.5" x14ac:dyDescent="0.25">
      <c r="A76" s="20">
        <v>60153296</v>
      </c>
      <c r="B76" s="10" t="s">
        <v>162</v>
      </c>
      <c r="C76" s="191">
        <v>416</v>
      </c>
      <c r="D76" s="197">
        <v>3127</v>
      </c>
      <c r="E76" s="7">
        <v>5</v>
      </c>
      <c r="F76" s="34" t="s">
        <v>163</v>
      </c>
      <c r="G76" s="57">
        <v>235476</v>
      </c>
      <c r="H76" s="16">
        <f t="shared" si="6"/>
        <v>235.47800000000001</v>
      </c>
      <c r="I76" s="41">
        <f t="shared" si="7"/>
        <v>80.063000000000002</v>
      </c>
      <c r="J76" s="41">
        <f t="shared" si="8"/>
        <v>4.71</v>
      </c>
      <c r="K76" s="17">
        <f t="shared" si="5"/>
        <v>320.25099999999998</v>
      </c>
      <c r="L76" s="4"/>
    </row>
    <row r="77" spans="1:12" ht="25.5" x14ac:dyDescent="0.25">
      <c r="A77" s="20">
        <v>529681</v>
      </c>
      <c r="B77" s="10" t="s">
        <v>164</v>
      </c>
      <c r="C77" s="191">
        <v>422</v>
      </c>
      <c r="D77" s="197">
        <v>3127</v>
      </c>
      <c r="E77" s="7">
        <v>5</v>
      </c>
      <c r="F77" s="34" t="s">
        <v>165</v>
      </c>
      <c r="G77" s="57">
        <v>96135</v>
      </c>
      <c r="H77" s="16">
        <f t="shared" si="6"/>
        <v>96.135999999999996</v>
      </c>
      <c r="I77" s="41">
        <f t="shared" si="7"/>
        <v>32.686</v>
      </c>
      <c r="J77" s="41">
        <f t="shared" si="8"/>
        <v>1.923</v>
      </c>
      <c r="K77" s="17">
        <f t="shared" si="5"/>
        <v>130.745</v>
      </c>
      <c r="L77" s="4"/>
    </row>
    <row r="78" spans="1:12" ht="25.5" x14ac:dyDescent="0.25">
      <c r="A78" s="20">
        <v>60154021</v>
      </c>
      <c r="B78" s="10" t="s">
        <v>166</v>
      </c>
      <c r="C78" s="191">
        <v>423</v>
      </c>
      <c r="D78" s="198">
        <v>3124</v>
      </c>
      <c r="E78" s="7">
        <v>5</v>
      </c>
      <c r="F78" s="34" t="s">
        <v>167</v>
      </c>
      <c r="G78" s="57">
        <v>78213</v>
      </c>
      <c r="H78" s="16">
        <f t="shared" si="6"/>
        <v>78.213999999999999</v>
      </c>
      <c r="I78" s="41">
        <f t="shared" si="7"/>
        <v>26.593</v>
      </c>
      <c r="J78" s="41">
        <f t="shared" si="8"/>
        <v>1.5640000000000001</v>
      </c>
      <c r="K78" s="17">
        <f t="shared" si="5"/>
        <v>106.37100000000001</v>
      </c>
      <c r="L78" s="4"/>
    </row>
    <row r="79" spans="1:12" x14ac:dyDescent="0.25">
      <c r="A79" s="20">
        <v>60153041</v>
      </c>
      <c r="B79" s="10" t="s">
        <v>168</v>
      </c>
      <c r="C79" s="191">
        <v>425</v>
      </c>
      <c r="D79" s="198">
        <v>3112</v>
      </c>
      <c r="E79" s="7">
        <v>5</v>
      </c>
      <c r="F79" s="34" t="s">
        <v>169</v>
      </c>
      <c r="G79" s="57">
        <v>44568</v>
      </c>
      <c r="H79" s="16">
        <f t="shared" si="6"/>
        <v>44.567999999999998</v>
      </c>
      <c r="I79" s="41">
        <f t="shared" si="7"/>
        <v>15.153</v>
      </c>
      <c r="J79" s="41">
        <f t="shared" si="8"/>
        <v>0.89100000000000001</v>
      </c>
      <c r="K79" s="17">
        <f t="shared" si="5"/>
        <v>60.611999999999995</v>
      </c>
      <c r="L79" s="4"/>
    </row>
    <row r="80" spans="1:12" x14ac:dyDescent="0.25">
      <c r="A80" s="20">
        <v>70842116</v>
      </c>
      <c r="B80" s="10" t="s">
        <v>170</v>
      </c>
      <c r="C80" s="191">
        <v>433</v>
      </c>
      <c r="D80" s="198">
        <v>3114</v>
      </c>
      <c r="E80" s="7">
        <v>5</v>
      </c>
      <c r="F80" s="34" t="s">
        <v>171</v>
      </c>
      <c r="G80" s="57">
        <v>11505</v>
      </c>
      <c r="H80" s="16">
        <f t="shared" si="6"/>
        <v>11.505000000000001</v>
      </c>
      <c r="I80" s="41">
        <f t="shared" si="7"/>
        <v>3.9119999999999999</v>
      </c>
      <c r="J80" s="41">
        <f t="shared" si="8"/>
        <v>0.23</v>
      </c>
      <c r="K80" s="17">
        <f t="shared" si="5"/>
        <v>15.647000000000002</v>
      </c>
      <c r="L80" s="4"/>
    </row>
    <row r="81" spans="1:13" ht="25.5" x14ac:dyDescent="0.25">
      <c r="A81" s="20">
        <v>48623091</v>
      </c>
      <c r="B81" s="10" t="s">
        <v>172</v>
      </c>
      <c r="C81" s="191">
        <v>347</v>
      </c>
      <c r="D81" s="198">
        <v>3114</v>
      </c>
      <c r="E81" s="7">
        <v>5</v>
      </c>
      <c r="F81" s="34" t="s">
        <v>173</v>
      </c>
      <c r="G81" s="57">
        <v>76287</v>
      </c>
      <c r="H81" s="16">
        <f t="shared" si="6"/>
        <v>76.287999999999997</v>
      </c>
      <c r="I81" s="41">
        <f t="shared" si="7"/>
        <v>25.937999999999999</v>
      </c>
      <c r="J81" s="41">
        <f t="shared" si="8"/>
        <v>1.526</v>
      </c>
      <c r="K81" s="17">
        <f t="shared" si="5"/>
        <v>103.752</v>
      </c>
      <c r="L81" s="4"/>
    </row>
    <row r="82" spans="1:13" ht="25.5" x14ac:dyDescent="0.25">
      <c r="A82" s="20">
        <v>70840261</v>
      </c>
      <c r="B82" s="10" t="s">
        <v>174</v>
      </c>
      <c r="C82" s="191">
        <v>436</v>
      </c>
      <c r="D82" s="198">
        <v>3114</v>
      </c>
      <c r="E82" s="7">
        <v>5</v>
      </c>
      <c r="F82" s="33" t="s">
        <v>175</v>
      </c>
      <c r="G82" s="56">
        <v>3780</v>
      </c>
      <c r="H82" s="16">
        <f t="shared" si="6"/>
        <v>3.78</v>
      </c>
      <c r="I82" s="41">
        <f t="shared" si="7"/>
        <v>1.2849999999999999</v>
      </c>
      <c r="J82" s="41">
        <f t="shared" si="8"/>
        <v>7.5999999999999998E-2</v>
      </c>
      <c r="K82" s="17">
        <f t="shared" si="5"/>
        <v>5.1409999999999991</v>
      </c>
      <c r="L82" s="4"/>
    </row>
    <row r="83" spans="1:13" ht="25.5" x14ac:dyDescent="0.25">
      <c r="A83" s="20">
        <v>60153351</v>
      </c>
      <c r="B83" s="10" t="s">
        <v>176</v>
      </c>
      <c r="C83" s="191">
        <v>426</v>
      </c>
      <c r="D83" s="198">
        <v>3114</v>
      </c>
      <c r="E83" s="7">
        <v>5</v>
      </c>
      <c r="F83" s="34" t="s">
        <v>177</v>
      </c>
      <c r="G83" s="57">
        <v>22518</v>
      </c>
      <c r="H83" s="16">
        <f t="shared" si="6"/>
        <v>22.518000000000001</v>
      </c>
      <c r="I83" s="41">
        <f t="shared" si="7"/>
        <v>7.6559999999999997</v>
      </c>
      <c r="J83" s="41">
        <f t="shared" si="8"/>
        <v>0.45</v>
      </c>
      <c r="K83" s="17">
        <f t="shared" si="5"/>
        <v>30.623999999999999</v>
      </c>
      <c r="L83" s="4"/>
    </row>
    <row r="84" spans="1:13" ht="21.75" customHeight="1" x14ac:dyDescent="0.25">
      <c r="A84" s="20">
        <v>70841179</v>
      </c>
      <c r="B84" s="10" t="s">
        <v>178</v>
      </c>
      <c r="C84" s="191">
        <v>432</v>
      </c>
      <c r="D84" s="204">
        <v>3114</v>
      </c>
      <c r="E84" s="7">
        <v>5</v>
      </c>
      <c r="F84" s="34" t="s">
        <v>179</v>
      </c>
      <c r="G84" s="57">
        <v>35635</v>
      </c>
      <c r="H84" s="16">
        <f t="shared" si="6"/>
        <v>35.634999999999998</v>
      </c>
      <c r="I84" s="41">
        <f t="shared" si="7"/>
        <v>12.116</v>
      </c>
      <c r="J84" s="41">
        <f t="shared" si="8"/>
        <v>0.71299999999999997</v>
      </c>
      <c r="K84" s="17">
        <f t="shared" si="5"/>
        <v>48.463999999999999</v>
      </c>
      <c r="L84" s="4"/>
    </row>
    <row r="85" spans="1:13" ht="25.5" x14ac:dyDescent="0.25">
      <c r="A85" s="20">
        <v>70841144</v>
      </c>
      <c r="B85" s="10" t="s">
        <v>180</v>
      </c>
      <c r="C85" s="191">
        <v>431</v>
      </c>
      <c r="D85" s="205">
        <v>3114</v>
      </c>
      <c r="E85" s="7">
        <v>5</v>
      </c>
      <c r="F85" s="34" t="s">
        <v>181</v>
      </c>
      <c r="G85" s="57">
        <v>31878</v>
      </c>
      <c r="H85" s="16">
        <f t="shared" si="6"/>
        <v>31.878</v>
      </c>
      <c r="I85" s="41">
        <f t="shared" si="7"/>
        <v>10.839</v>
      </c>
      <c r="J85" s="41">
        <f t="shared" si="8"/>
        <v>0.63800000000000001</v>
      </c>
      <c r="K85" s="17">
        <f t="shared" si="5"/>
        <v>43.354999999999997</v>
      </c>
      <c r="L85" s="4"/>
    </row>
    <row r="86" spans="1:13" ht="25.5" x14ac:dyDescent="0.25">
      <c r="A86" s="20">
        <v>60153270</v>
      </c>
      <c r="B86" s="10" t="s">
        <v>182</v>
      </c>
      <c r="C86" s="191">
        <v>428</v>
      </c>
      <c r="D86" s="206">
        <v>3133</v>
      </c>
      <c r="E86" s="7">
        <v>5</v>
      </c>
      <c r="F86" s="33" t="s">
        <v>183</v>
      </c>
      <c r="G86" s="65">
        <v>58620</v>
      </c>
      <c r="H86" s="16">
        <f t="shared" si="6"/>
        <v>58.621000000000002</v>
      </c>
      <c r="I86" s="41">
        <f t="shared" si="7"/>
        <v>19.931000000000001</v>
      </c>
      <c r="J86" s="41">
        <f t="shared" si="8"/>
        <v>1.1719999999999999</v>
      </c>
      <c r="K86" s="17">
        <f t="shared" si="5"/>
        <v>79.724000000000004</v>
      </c>
      <c r="L86" s="4"/>
    </row>
    <row r="87" spans="1:13" ht="15.75" thickBot="1" x14ac:dyDescent="0.3">
      <c r="A87" s="20">
        <v>60153423</v>
      </c>
      <c r="B87" s="10" t="s">
        <v>184</v>
      </c>
      <c r="C87" s="192">
        <v>427</v>
      </c>
      <c r="D87" s="199">
        <v>3133</v>
      </c>
      <c r="E87" s="48">
        <v>5</v>
      </c>
      <c r="F87" s="35" t="s">
        <v>185</v>
      </c>
      <c r="G87" s="58">
        <v>49395</v>
      </c>
      <c r="H87" s="26">
        <f t="shared" si="6"/>
        <v>49.396000000000001</v>
      </c>
      <c r="I87" s="43">
        <f t="shared" si="7"/>
        <v>16.795000000000002</v>
      </c>
      <c r="J87" s="43">
        <f t="shared" si="8"/>
        <v>0.98799999999999999</v>
      </c>
      <c r="K87" s="44">
        <f t="shared" si="5"/>
        <v>67.179000000000002</v>
      </c>
      <c r="L87" s="4"/>
    </row>
    <row r="88" spans="1:13" ht="15.75" thickBot="1" x14ac:dyDescent="0.3">
      <c r="F88" s="39" t="s">
        <v>188</v>
      </c>
      <c r="G88" s="61">
        <f>SUM(G4:G87)</f>
        <v>8057530</v>
      </c>
      <c r="H88" s="47">
        <f t="shared" ref="H88:K88" si="9">SUM(H4:H87)</f>
        <v>8057.6060000000016</v>
      </c>
      <c r="I88" s="47">
        <f t="shared" si="9"/>
        <v>2739.5750000000003</v>
      </c>
      <c r="J88" s="47">
        <f t="shared" si="9"/>
        <v>161.14800000000002</v>
      </c>
      <c r="K88" s="47">
        <f t="shared" si="9"/>
        <v>10958.328999999998</v>
      </c>
      <c r="L88" s="12"/>
    </row>
    <row r="90" spans="1:13" x14ac:dyDescent="0.25">
      <c r="G90"/>
    </row>
    <row r="91" spans="1:13" x14ac:dyDescent="0.25">
      <c r="F91" s="131" t="s">
        <v>1063</v>
      </c>
      <c r="G91" s="1"/>
      <c r="H91" s="132"/>
      <c r="I91" s="1"/>
      <c r="J91" s="1"/>
      <c r="K91" s="1"/>
      <c r="L91" s="1"/>
      <c r="M91" s="1"/>
    </row>
    <row r="92" spans="1:13" x14ac:dyDescent="0.25">
      <c r="F92" s="133" t="s">
        <v>1064</v>
      </c>
      <c r="G92" s="134"/>
      <c r="H92" s="188">
        <v>26830.212</v>
      </c>
      <c r="I92" s="189">
        <v>9122.2729999999992</v>
      </c>
      <c r="J92" s="189">
        <v>536.60500000000002</v>
      </c>
      <c r="K92" s="143">
        <v>36489.089999999997</v>
      </c>
      <c r="L92" s="135"/>
      <c r="M92" s="135"/>
    </row>
    <row r="93" spans="1:13" x14ac:dyDescent="0.25">
      <c r="F93" s="136" t="s">
        <v>1065</v>
      </c>
      <c r="G93" s="141">
        <f t="shared" ref="G93:H93" si="10">G88</f>
        <v>8057530</v>
      </c>
      <c r="H93" s="137">
        <f t="shared" si="10"/>
        <v>8057.6060000000016</v>
      </c>
      <c r="I93" s="137">
        <f>I88</f>
        <v>2739.5750000000003</v>
      </c>
      <c r="J93" s="137">
        <f>J88</f>
        <v>161.14800000000002</v>
      </c>
      <c r="K93" s="137">
        <f>K88</f>
        <v>10958.328999999998</v>
      </c>
      <c r="L93" s="137"/>
      <c r="M93" s="137"/>
    </row>
    <row r="94" spans="1:13" x14ac:dyDescent="0.25">
      <c r="F94" s="136" t="s">
        <v>1066</v>
      </c>
      <c r="G94" s="141">
        <f>'tab. 5 tarify obecní'!G440</f>
        <v>18772457</v>
      </c>
      <c r="H94" s="132">
        <f>'tab. 5 tarify obecní'!H440</f>
        <v>18772.606000000014</v>
      </c>
      <c r="I94" s="138">
        <f>'tab. 5 tarify obecní'!I440</f>
        <v>6382.698000000003</v>
      </c>
      <c r="J94" s="138">
        <f>'tab. 5 tarify obecní'!J440</f>
        <v>375.45700000000022</v>
      </c>
      <c r="K94" s="138">
        <f>'tab. 5 tarify obecní'!K440</f>
        <v>25530.761000000006</v>
      </c>
      <c r="L94" s="138"/>
      <c r="M94" s="138"/>
    </row>
    <row r="95" spans="1:13" x14ac:dyDescent="0.25">
      <c r="F95" s="131" t="s">
        <v>1067</v>
      </c>
      <c r="G95" s="142">
        <f t="shared" ref="G95:H95" si="11">G93+G94</f>
        <v>26829987</v>
      </c>
      <c r="H95" s="139">
        <f t="shared" si="11"/>
        <v>26830.212000000014</v>
      </c>
      <c r="I95" s="139">
        <f>I93+I94</f>
        <v>9122.2730000000029</v>
      </c>
      <c r="J95" s="139">
        <f>J93+J94</f>
        <v>536.60500000000025</v>
      </c>
      <c r="K95" s="139">
        <f>K93+K94</f>
        <v>36489.090000000004</v>
      </c>
      <c r="L95" s="139"/>
      <c r="M95" s="139"/>
    </row>
    <row r="96" spans="1:13" x14ac:dyDescent="0.25">
      <c r="F96" s="140" t="s">
        <v>1068</v>
      </c>
      <c r="G96" s="1"/>
      <c r="H96" s="137">
        <f>H92-H95</f>
        <v>0</v>
      </c>
      <c r="I96" s="137">
        <f>I92-I95</f>
        <v>0</v>
      </c>
      <c r="J96" s="137">
        <f>J92-J95</f>
        <v>0</v>
      </c>
      <c r="K96" s="137">
        <f>K92-K95</f>
        <v>0</v>
      </c>
      <c r="L96" s="137"/>
      <c r="M96" s="137"/>
    </row>
    <row r="100" spans="1:12" x14ac:dyDescent="0.25">
      <c r="F100" s="5"/>
      <c r="G100" s="62"/>
    </row>
    <row r="102" spans="1:12" x14ac:dyDescent="0.25">
      <c r="F102" s="49" t="s">
        <v>187</v>
      </c>
      <c r="H102" s="146">
        <v>1.0000102</v>
      </c>
    </row>
    <row r="106" spans="1:12" x14ac:dyDescent="0.25">
      <c r="H106" s="175"/>
      <c r="I106" s="175"/>
      <c r="J106" s="175"/>
      <c r="K106" s="175"/>
    </row>
    <row r="111" spans="1:12" s="40" customFormat="1" x14ac:dyDescent="0.25">
      <c r="A111"/>
      <c r="B111"/>
      <c r="C111"/>
      <c r="D111"/>
      <c r="E111"/>
      <c r="F111"/>
      <c r="G111" s="63"/>
      <c r="H111"/>
      <c r="I111"/>
      <c r="J111"/>
      <c r="K111"/>
      <c r="L111"/>
    </row>
    <row r="112" spans="1:12" s="40" customFormat="1" x14ac:dyDescent="0.25">
      <c r="A112"/>
      <c r="B112"/>
      <c r="C112"/>
      <c r="D112"/>
      <c r="E112"/>
      <c r="F112"/>
      <c r="G112" s="63"/>
      <c r="H112"/>
      <c r="I112"/>
      <c r="J112"/>
      <c r="K112"/>
      <c r="L112"/>
    </row>
    <row r="113" spans="1:12" s="40" customFormat="1" x14ac:dyDescent="0.25">
      <c r="A113"/>
      <c r="B113"/>
      <c r="C113"/>
      <c r="D113"/>
      <c r="E113"/>
      <c r="F113"/>
      <c r="G113" s="63"/>
      <c r="H113"/>
      <c r="I113"/>
      <c r="J113"/>
      <c r="K113"/>
      <c r="L113"/>
    </row>
    <row r="114" spans="1:12" s="40" customFormat="1" x14ac:dyDescent="0.25">
      <c r="A114"/>
      <c r="B114"/>
      <c r="C114"/>
      <c r="D114"/>
      <c r="E114"/>
      <c r="F114"/>
      <c r="G114" s="63"/>
      <c r="H114"/>
      <c r="I114"/>
      <c r="J114"/>
      <c r="K114"/>
      <c r="L114"/>
    </row>
    <row r="115" spans="1:12" s="40" customFormat="1" x14ac:dyDescent="0.25">
      <c r="A115"/>
      <c r="B115"/>
      <c r="C115"/>
      <c r="D115"/>
      <c r="E115"/>
      <c r="F115"/>
      <c r="G115" s="63"/>
      <c r="H115"/>
      <c r="I115"/>
      <c r="J115"/>
      <c r="K115"/>
      <c r="L115"/>
    </row>
    <row r="116" spans="1:12" s="40" customFormat="1" x14ac:dyDescent="0.25">
      <c r="A116"/>
      <c r="B116"/>
      <c r="C116"/>
      <c r="D116"/>
      <c r="E116"/>
      <c r="F116"/>
      <c r="G116" s="63"/>
      <c r="H116"/>
      <c r="I116"/>
      <c r="J116"/>
      <c r="K116"/>
      <c r="L116"/>
    </row>
    <row r="117" spans="1:12" s="40" customFormat="1" x14ac:dyDescent="0.25">
      <c r="A117"/>
      <c r="B117"/>
      <c r="C117"/>
      <c r="D117"/>
      <c r="E117"/>
      <c r="F117"/>
      <c r="G117" s="63"/>
      <c r="H117"/>
      <c r="I117"/>
      <c r="J117"/>
      <c r="K117"/>
      <c r="L117"/>
    </row>
  </sheetData>
  <autoFilter ref="C3:L88"/>
  <customSheetViews>
    <customSheetView guid="{4BB4DAD8-FCE9-4D2C-A50F-9EA79B8B178D}" scale="90" showAutoFilter="1" hiddenColumns="1" topLeftCell="C1">
      <pane xSplit="9" ySplit="3" topLeftCell="L73" activePane="bottomRight" state="frozen"/>
      <selection pane="bottomRight" activeCell="C2" sqref="C2"/>
      <pageMargins left="0.35433070866141736" right="0.23622047244094491" top="0.70866141732283472" bottom="0.39370078740157483" header="0.31496062992125984" footer="0.31496062992125984"/>
      <pageSetup paperSize="9" scale="80" orientation="portrait" r:id="rId1"/>
      <headerFooter>
        <oddFooter>&amp;R&amp;10&amp;P/&amp;N</oddFooter>
      </headerFooter>
      <autoFilter ref="C3:L88"/>
    </customSheetView>
    <customSheetView guid="{56BD5F68-62B9-4062-943C-4CCF789466F8}" scale="80" showPageBreaks="1" showAutoFilter="1" hiddenColumns="1" topLeftCell="C1">
      <pane xSplit="7" ySplit="2" topLeftCell="J5" activePane="bottomRight" state="frozen"/>
      <selection pane="bottomRight" activeCell="M26" sqref="C1:M26"/>
      <rowBreaks count="5" manualBreakCount="5">
        <brk id="26" max="16383" man="1"/>
        <brk id="37" max="16383" man="1"/>
        <brk id="54" max="16383" man="1"/>
        <brk id="65" max="16383" man="1"/>
        <brk id="88" max="16383" man="1"/>
      </rowBreaks>
      <pageMargins left="0.78740157480314965" right="0.23622047244094491" top="0.70866141732283472" bottom="0.39370078740157483" header="0.31496062992125984" footer="0.31496062992125984"/>
      <pageSetup paperSize="9" scale="70" orientation="landscape" r:id="rId2"/>
      <headerFooter>
        <oddHeader xml:space="preserve">&amp;C&amp;"Arial,Tučné"&amp;14 </oddHeader>
        <oddFooter>&amp;R&amp;10&amp;P/&amp;N</oddFooter>
      </headerFooter>
      <autoFilter ref="C3:L88"/>
    </customSheetView>
    <customSheetView guid="{490DC2B3-7AC0-48DF-9DD4-006D9BC78ABF}" scale="80" fitToPage="1" showAutoFilter="1" hiddenColumns="1" topLeftCell="D1">
      <pane xSplit="7" ySplit="2" topLeftCell="K28" activePane="bottomRight" state="frozen"/>
      <selection pane="bottomRight" activeCell="G1" sqref="G1"/>
      <rowBreaks count="5" manualBreakCount="5">
        <brk id="25" max="16383" man="1"/>
        <brk id="37" max="16383" man="1"/>
        <brk id="54" max="16383" man="1"/>
        <brk id="65" max="16383" man="1"/>
        <brk id="88" max="16383" man="1"/>
      </rowBreaks>
      <pageMargins left="0.35433070866141736" right="0.23622047244094491" top="0.70866141732283472" bottom="0.39370078740157483" header="0.31496062992125984" footer="0.31496062992125984"/>
      <pageSetup paperSize="9" scale="31" orientation="portrait" r:id="rId3"/>
      <headerFooter>
        <oddHeader>&amp;C&amp;"Arial,Tučné"&amp;14Dotace přímých neinvestičních  výdajů pro školy a školská zařízení zřizovaná Královéhradeckým krajem 
- leden-únor 2016  -  ÚZ 33 353</oddHeader>
        <oddFooter>&amp;R&amp;10&amp;P/&amp;N</oddFooter>
      </headerFooter>
      <autoFilter ref="D2:N87"/>
    </customSheetView>
    <customSheetView guid="{4FC50B86-FBB2-4678-9A59-7B70A15F872C}" scale="80" showPageBreaks="1" fitToPage="1" showAutoFilter="1" hiddenColumns="1" topLeftCell="D1">
      <pane xSplit="7" ySplit="2" topLeftCell="K13" activePane="bottomRight" state="frozen"/>
      <selection pane="bottomRight" activeCell="H87" sqref="H87"/>
      <rowBreaks count="5" manualBreakCount="5">
        <brk id="25" max="16383" man="1"/>
        <brk id="37" max="16383" man="1"/>
        <brk id="54" max="16383" man="1"/>
        <brk id="65" max="16383" man="1"/>
        <brk id="88" max="16383" man="1"/>
      </rowBreaks>
      <pageMargins left="0.35433070866141736" right="0.23622047244094491" top="0.70866141732283472" bottom="0.39370078740157483" header="0.31496062992125984" footer="0.31496062992125984"/>
      <pageSetup paperSize="9" scale="30" orientation="portrait" r:id="rId4"/>
      <headerFooter>
        <oddHeader>&amp;C&amp;"Arial,Tučné"&amp;14Dotace přímých neinvestičních  výdajů pro školy a školská zařízení zřizovaná Královéhradeckým krajem 
- leden-únor 2016  -  ÚZ 33 353</oddHeader>
        <oddFooter>&amp;R&amp;10&amp;P/&amp;N</oddFooter>
      </headerFooter>
      <autoFilter ref="D2:N87"/>
    </customSheetView>
    <customSheetView guid="{9D488DBD-4A4A-4954-ACE8-D0E0BCCB9ABE}" scale="80" showPageBreaks="1" fitToPage="1" showAutoFilter="1" hiddenColumns="1" topLeftCell="D1">
      <pane xSplit="7" ySplit="2" topLeftCell="K79" activePane="bottomRight" state="frozen"/>
      <selection pane="bottomRight" activeCell="S99" sqref="S99"/>
      <rowBreaks count="5" manualBreakCount="5">
        <brk id="25" max="16383" man="1"/>
        <brk id="37" max="16383" man="1"/>
        <brk id="54" max="16383" man="1"/>
        <brk id="65" max="16383" man="1"/>
        <brk id="88" max="16383" man="1"/>
      </rowBreaks>
      <pageMargins left="0.35433070866141736" right="0.23622047244094491" top="0.70866141732283472" bottom="0.39370078740157483" header="0.31496062992125984" footer="0.31496062992125984"/>
      <pageSetup paperSize="9" scale="28" orientation="portrait" r:id="rId5"/>
      <headerFooter>
        <oddHeader>&amp;C&amp;"Arial,Tučné"&amp;14Dotace přímých neinvestičních  výdajů pro školy a školská zařízení zřizovaná Královéhradeckým krajem 
- leden-únor 2016  -  ÚZ 33 353</oddHeader>
        <oddFooter>&amp;R&amp;10&amp;P/&amp;N</oddFooter>
      </headerFooter>
      <autoFilter ref="D2:N87"/>
    </customSheetView>
    <customSheetView guid="{69B20673-DFC0-4949-AAA4-64FAC5D717DB}" scale="80" showPageBreaks="1" fitToPage="1" showAutoFilter="1" hiddenColumns="1" topLeftCell="C1">
      <pane xSplit="7" ySplit="2" topLeftCell="J75" activePane="bottomRight" state="frozen"/>
      <selection pane="bottomRight" activeCell="H94" sqref="H94"/>
      <rowBreaks count="5" manualBreakCount="5">
        <brk id="25" max="16383" man="1"/>
        <brk id="37" max="16383" man="1"/>
        <brk id="54" max="16383" man="1"/>
        <brk id="65" max="16383" man="1"/>
        <brk id="88" max="16383" man="1"/>
      </rowBreaks>
      <pageMargins left="0.35433070866141736" right="0.23622047244094491" top="0.70866141732283472" bottom="0.39370078740157483" header="0.31496062992125984" footer="0.31496062992125984"/>
      <pageSetup paperSize="9" scale="21" orientation="landscape" r:id="rId6"/>
      <headerFooter>
        <oddHeader>&amp;C&amp;"Arial,Tučné"&amp;14Dotace přímých neinvestičních  výdajů pro školy a školská zařízení zřizovaná Královéhradeckým krajem 
- leden-únor 2016  -  ÚZ 33 353</oddHeader>
        <oddFooter>&amp;R&amp;10&amp;P/&amp;N</oddFooter>
      </headerFooter>
      <autoFilter ref="C3:L88"/>
    </customSheetView>
    <customSheetView guid="{E120AD13-4BD4-45B5-80BB-687EA65645BA}" scale="90" showPageBreaks="1" printArea="1" showAutoFilter="1" hiddenColumns="1" topLeftCell="C1">
      <pane xSplit="9" ySplit="3" topLeftCell="L73" activePane="bottomRight" state="frozen"/>
      <selection pane="bottomRight" activeCell="C2" sqref="C2"/>
      <pageMargins left="0.35433070866141736" right="0.23622047244094491" top="0.70866141732283472" bottom="0.39370078740157483" header="0.31496062992125984" footer="0.31496062992125984"/>
      <pageSetup paperSize="9" scale="80" orientation="portrait" r:id="rId7"/>
      <headerFooter>
        <oddFooter>&amp;R&amp;10&amp;P/&amp;N</oddFooter>
      </headerFooter>
      <autoFilter ref="C3:L88"/>
    </customSheetView>
  </customSheetViews>
  <conditionalFormatting sqref="H4">
    <cfRule type="cellIs" dxfId="1" priority="29" operator="lessThan">
      <formula>0</formula>
    </cfRule>
    <cfRule type="cellIs" dxfId="0" priority="30" operator="lessThan">
      <formula>0</formula>
    </cfRule>
  </conditionalFormatting>
  <pageMargins left="0.35433070866141736" right="0.23622047244094491" top="0.70866141732283472" bottom="0.39370078740157483" header="0.31496062992125984" footer="0.31496062992125984"/>
  <pageSetup paperSize="9" scale="80" orientation="portrait" r:id="rId8"/>
  <headerFooter>
    <oddFooter>&amp;R&amp;10&amp;P/&amp;N</oddFooter>
  </headerFooter>
  <legacy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VJ445"/>
  <sheetViews>
    <sheetView topLeftCell="C1" zoomScale="90" zoomScaleNormal="90" zoomScaleSheetLayoutView="80" workbookViewId="0">
      <pane xSplit="6" ySplit="3" topLeftCell="I421" activePane="bottomRight" state="frozen"/>
      <selection activeCell="C1" sqref="C1"/>
      <selection pane="topRight" activeCell="I1" sqref="I1"/>
      <selection pane="bottomLeft" activeCell="C4" sqref="C4"/>
      <selection pane="bottomRight" activeCell="J3" sqref="J3"/>
    </sheetView>
  </sheetViews>
  <sheetFormatPr defaultRowHeight="12.75" outlineLevelCol="1" x14ac:dyDescent="0.2"/>
  <cols>
    <col min="1" max="1" width="10.5703125" style="68" hidden="1" customWidth="1" outlineLevel="1"/>
    <col min="2" max="2" width="18.7109375" style="70" hidden="1" customWidth="1" outlineLevel="1"/>
    <col min="3" max="3" width="6.42578125" style="68" customWidth="1" collapsed="1"/>
    <col min="4" max="4" width="5.140625" style="68" customWidth="1"/>
    <col min="5" max="5" width="3.7109375" style="69" hidden="1" customWidth="1"/>
    <col min="6" max="6" width="48.7109375" style="70" customWidth="1"/>
    <col min="7" max="7" width="14.28515625" style="70" hidden="1" customWidth="1"/>
    <col min="8" max="8" width="12.140625" style="68" customWidth="1"/>
    <col min="9" max="9" width="10.28515625" style="68" customWidth="1"/>
    <col min="10" max="10" width="9.42578125" style="68" customWidth="1"/>
    <col min="11" max="11" width="13" style="68" customWidth="1"/>
    <col min="12" max="255" width="9.140625" style="68"/>
    <col min="256" max="256" width="6.42578125" style="68" customWidth="1"/>
    <col min="257" max="257" width="5.140625" style="68" customWidth="1"/>
    <col min="258" max="258" width="9.140625" style="68" hidden="1" customWidth="1"/>
    <col min="259" max="259" width="42.42578125" style="68" customWidth="1"/>
    <col min="260" max="260" width="11.7109375" style="68" customWidth="1"/>
    <col min="261" max="261" width="18.7109375" style="68" customWidth="1"/>
    <col min="262" max="262" width="4.28515625" style="68" customWidth="1"/>
    <col min="263" max="263" width="11.28515625" style="68" customWidth="1"/>
    <col min="264" max="264" width="10.28515625" style="68" customWidth="1"/>
    <col min="265" max="265" width="8.5703125" style="68" customWidth="1"/>
    <col min="266" max="266" width="13" style="68" customWidth="1"/>
    <col min="267" max="267" width="9.140625" style="68"/>
    <col min="268" max="268" width="11.85546875" style="68" customWidth="1"/>
    <col min="269" max="511" width="9.140625" style="68"/>
    <col min="512" max="512" width="6.42578125" style="68" customWidth="1"/>
    <col min="513" max="513" width="5.140625" style="68" customWidth="1"/>
    <col min="514" max="514" width="9.140625" style="68" hidden="1" customWidth="1"/>
    <col min="515" max="515" width="42.42578125" style="68" customWidth="1"/>
    <col min="516" max="516" width="11.7109375" style="68" customWidth="1"/>
    <col min="517" max="517" width="18.7109375" style="68" customWidth="1"/>
    <col min="518" max="518" width="4.28515625" style="68" customWidth="1"/>
    <col min="519" max="519" width="11.28515625" style="68" customWidth="1"/>
    <col min="520" max="520" width="10.28515625" style="68" customWidth="1"/>
    <col min="521" max="521" width="8.5703125" style="68" customWidth="1"/>
    <col min="522" max="522" width="13" style="68" customWidth="1"/>
    <col min="523" max="523" width="9.140625" style="68"/>
    <col min="524" max="524" width="11.85546875" style="68" customWidth="1"/>
    <col min="525" max="767" width="9.140625" style="68"/>
    <col min="768" max="768" width="6.42578125" style="68" customWidth="1"/>
    <col min="769" max="769" width="5.140625" style="68" customWidth="1"/>
    <col min="770" max="770" width="9.140625" style="68" hidden="1" customWidth="1"/>
    <col min="771" max="771" width="42.42578125" style="68" customWidth="1"/>
    <col min="772" max="772" width="11.7109375" style="68" customWidth="1"/>
    <col min="773" max="773" width="18.7109375" style="68" customWidth="1"/>
    <col min="774" max="774" width="4.28515625" style="68" customWidth="1"/>
    <col min="775" max="775" width="11.28515625" style="68" customWidth="1"/>
    <col min="776" max="776" width="10.28515625" style="68" customWidth="1"/>
    <col min="777" max="777" width="8.5703125" style="68" customWidth="1"/>
    <col min="778" max="778" width="13" style="68" customWidth="1"/>
    <col min="779" max="779" width="9.140625" style="68"/>
    <col min="780" max="780" width="11.85546875" style="68" customWidth="1"/>
    <col min="781" max="1023" width="9.140625" style="68"/>
    <col min="1024" max="1024" width="6.42578125" style="68" customWidth="1"/>
    <col min="1025" max="1025" width="5.140625" style="68" customWidth="1"/>
    <col min="1026" max="1026" width="9.140625" style="68" hidden="1" customWidth="1"/>
    <col min="1027" max="1027" width="42.42578125" style="68" customWidth="1"/>
    <col min="1028" max="1028" width="11.7109375" style="68" customWidth="1"/>
    <col min="1029" max="1029" width="18.7109375" style="68" customWidth="1"/>
    <col min="1030" max="1030" width="4.28515625" style="68" customWidth="1"/>
    <col min="1031" max="1031" width="11.28515625" style="68" customWidth="1"/>
    <col min="1032" max="1032" width="10.28515625" style="68" customWidth="1"/>
    <col min="1033" max="1033" width="8.5703125" style="68" customWidth="1"/>
    <col min="1034" max="1034" width="13" style="68" customWidth="1"/>
    <col min="1035" max="1035" width="9.140625" style="68"/>
    <col min="1036" max="1036" width="11.85546875" style="68" customWidth="1"/>
    <col min="1037" max="1279" width="9.140625" style="68"/>
    <col min="1280" max="1280" width="6.42578125" style="68" customWidth="1"/>
    <col min="1281" max="1281" width="5.140625" style="68" customWidth="1"/>
    <col min="1282" max="1282" width="9.140625" style="68" hidden="1" customWidth="1"/>
    <col min="1283" max="1283" width="42.42578125" style="68" customWidth="1"/>
    <col min="1284" max="1284" width="11.7109375" style="68" customWidth="1"/>
    <col min="1285" max="1285" width="18.7109375" style="68" customWidth="1"/>
    <col min="1286" max="1286" width="4.28515625" style="68" customWidth="1"/>
    <col min="1287" max="1287" width="11.28515625" style="68" customWidth="1"/>
    <col min="1288" max="1288" width="10.28515625" style="68" customWidth="1"/>
    <col min="1289" max="1289" width="8.5703125" style="68" customWidth="1"/>
    <col min="1290" max="1290" width="13" style="68" customWidth="1"/>
    <col min="1291" max="1291" width="9.140625" style="68"/>
    <col min="1292" max="1292" width="11.85546875" style="68" customWidth="1"/>
    <col min="1293" max="1535" width="9.140625" style="68"/>
    <col min="1536" max="1536" width="6.42578125" style="68" customWidth="1"/>
    <col min="1537" max="1537" width="5.140625" style="68" customWidth="1"/>
    <col min="1538" max="1538" width="9.140625" style="68" hidden="1" customWidth="1"/>
    <col min="1539" max="1539" width="42.42578125" style="68" customWidth="1"/>
    <col min="1540" max="1540" width="11.7109375" style="68" customWidth="1"/>
    <col min="1541" max="1541" width="18.7109375" style="68" customWidth="1"/>
    <col min="1542" max="1542" width="4.28515625" style="68" customWidth="1"/>
    <col min="1543" max="1543" width="11.28515625" style="68" customWidth="1"/>
    <col min="1544" max="1544" width="10.28515625" style="68" customWidth="1"/>
    <col min="1545" max="1545" width="8.5703125" style="68" customWidth="1"/>
    <col min="1546" max="1546" width="13" style="68" customWidth="1"/>
    <col min="1547" max="1547" width="9.140625" style="68"/>
    <col min="1548" max="1548" width="11.85546875" style="68" customWidth="1"/>
    <col min="1549" max="1791" width="9.140625" style="68"/>
    <col min="1792" max="1792" width="6.42578125" style="68" customWidth="1"/>
    <col min="1793" max="1793" width="5.140625" style="68" customWidth="1"/>
    <col min="1794" max="1794" width="9.140625" style="68" hidden="1" customWidth="1"/>
    <col min="1795" max="1795" width="42.42578125" style="68" customWidth="1"/>
    <col min="1796" max="1796" width="11.7109375" style="68" customWidth="1"/>
    <col min="1797" max="1797" width="18.7109375" style="68" customWidth="1"/>
    <col min="1798" max="1798" width="4.28515625" style="68" customWidth="1"/>
    <col min="1799" max="1799" width="11.28515625" style="68" customWidth="1"/>
    <col min="1800" max="1800" width="10.28515625" style="68" customWidth="1"/>
    <col min="1801" max="1801" width="8.5703125" style="68" customWidth="1"/>
    <col min="1802" max="1802" width="13" style="68" customWidth="1"/>
    <col min="1803" max="1803" width="9.140625" style="68"/>
    <col min="1804" max="1804" width="11.85546875" style="68" customWidth="1"/>
    <col min="1805" max="2047" width="9.140625" style="68"/>
    <col min="2048" max="2048" width="6.42578125" style="68" customWidth="1"/>
    <col min="2049" max="2049" width="5.140625" style="68" customWidth="1"/>
    <col min="2050" max="2050" width="9.140625" style="68" hidden="1" customWidth="1"/>
    <col min="2051" max="2051" width="42.42578125" style="68" customWidth="1"/>
    <col min="2052" max="2052" width="11.7109375" style="68" customWidth="1"/>
    <col min="2053" max="2053" width="18.7109375" style="68" customWidth="1"/>
    <col min="2054" max="2054" width="4.28515625" style="68" customWidth="1"/>
    <col min="2055" max="2055" width="11.28515625" style="68" customWidth="1"/>
    <col min="2056" max="2056" width="10.28515625" style="68" customWidth="1"/>
    <col min="2057" max="2057" width="8.5703125" style="68" customWidth="1"/>
    <col min="2058" max="2058" width="13" style="68" customWidth="1"/>
    <col min="2059" max="2059" width="9.140625" style="68"/>
    <col min="2060" max="2060" width="11.85546875" style="68" customWidth="1"/>
    <col min="2061" max="2303" width="9.140625" style="68"/>
    <col min="2304" max="2304" width="6.42578125" style="68" customWidth="1"/>
    <col min="2305" max="2305" width="5.140625" style="68" customWidth="1"/>
    <col min="2306" max="2306" width="9.140625" style="68" hidden="1" customWidth="1"/>
    <col min="2307" max="2307" width="42.42578125" style="68" customWidth="1"/>
    <col min="2308" max="2308" width="11.7109375" style="68" customWidth="1"/>
    <col min="2309" max="2309" width="18.7109375" style="68" customWidth="1"/>
    <col min="2310" max="2310" width="4.28515625" style="68" customWidth="1"/>
    <col min="2311" max="2311" width="11.28515625" style="68" customWidth="1"/>
    <col min="2312" max="2312" width="10.28515625" style="68" customWidth="1"/>
    <col min="2313" max="2313" width="8.5703125" style="68" customWidth="1"/>
    <col min="2314" max="2314" width="13" style="68" customWidth="1"/>
    <col min="2315" max="2315" width="9.140625" style="68"/>
    <col min="2316" max="2316" width="11.85546875" style="68" customWidth="1"/>
    <col min="2317" max="2559" width="9.140625" style="68"/>
    <col min="2560" max="2560" width="6.42578125" style="68" customWidth="1"/>
    <col min="2561" max="2561" width="5.140625" style="68" customWidth="1"/>
    <col min="2562" max="2562" width="9.140625" style="68" hidden="1" customWidth="1"/>
    <col min="2563" max="2563" width="42.42578125" style="68" customWidth="1"/>
    <col min="2564" max="2564" width="11.7109375" style="68" customWidth="1"/>
    <col min="2565" max="2565" width="18.7109375" style="68" customWidth="1"/>
    <col min="2566" max="2566" width="4.28515625" style="68" customWidth="1"/>
    <col min="2567" max="2567" width="11.28515625" style="68" customWidth="1"/>
    <col min="2568" max="2568" width="10.28515625" style="68" customWidth="1"/>
    <col min="2569" max="2569" width="8.5703125" style="68" customWidth="1"/>
    <col min="2570" max="2570" width="13" style="68" customWidth="1"/>
    <col min="2571" max="2571" width="9.140625" style="68"/>
    <col min="2572" max="2572" width="11.85546875" style="68" customWidth="1"/>
    <col min="2573" max="2815" width="9.140625" style="68"/>
    <col min="2816" max="2816" width="6.42578125" style="68" customWidth="1"/>
    <col min="2817" max="2817" width="5.140625" style="68" customWidth="1"/>
    <col min="2818" max="2818" width="9.140625" style="68" hidden="1" customWidth="1"/>
    <col min="2819" max="2819" width="42.42578125" style="68" customWidth="1"/>
    <col min="2820" max="2820" width="11.7109375" style="68" customWidth="1"/>
    <col min="2821" max="2821" width="18.7109375" style="68" customWidth="1"/>
    <col min="2822" max="2822" width="4.28515625" style="68" customWidth="1"/>
    <col min="2823" max="2823" width="11.28515625" style="68" customWidth="1"/>
    <col min="2824" max="2824" width="10.28515625" style="68" customWidth="1"/>
    <col min="2825" max="2825" width="8.5703125" style="68" customWidth="1"/>
    <col min="2826" max="2826" width="13" style="68" customWidth="1"/>
    <col min="2827" max="2827" width="9.140625" style="68"/>
    <col min="2828" max="2828" width="11.85546875" style="68" customWidth="1"/>
    <col min="2829" max="3071" width="9.140625" style="68"/>
    <col min="3072" max="3072" width="6.42578125" style="68" customWidth="1"/>
    <col min="3073" max="3073" width="5.140625" style="68" customWidth="1"/>
    <col min="3074" max="3074" width="9.140625" style="68" hidden="1" customWidth="1"/>
    <col min="3075" max="3075" width="42.42578125" style="68" customWidth="1"/>
    <col min="3076" max="3076" width="11.7109375" style="68" customWidth="1"/>
    <col min="3077" max="3077" width="18.7109375" style="68" customWidth="1"/>
    <col min="3078" max="3078" width="4.28515625" style="68" customWidth="1"/>
    <col min="3079" max="3079" width="11.28515625" style="68" customWidth="1"/>
    <col min="3080" max="3080" width="10.28515625" style="68" customWidth="1"/>
    <col min="3081" max="3081" width="8.5703125" style="68" customWidth="1"/>
    <col min="3082" max="3082" width="13" style="68" customWidth="1"/>
    <col min="3083" max="3083" width="9.140625" style="68"/>
    <col min="3084" max="3084" width="11.85546875" style="68" customWidth="1"/>
    <col min="3085" max="3327" width="9.140625" style="68"/>
    <col min="3328" max="3328" width="6.42578125" style="68" customWidth="1"/>
    <col min="3329" max="3329" width="5.140625" style="68" customWidth="1"/>
    <col min="3330" max="3330" width="9.140625" style="68" hidden="1" customWidth="1"/>
    <col min="3331" max="3331" width="42.42578125" style="68" customWidth="1"/>
    <col min="3332" max="3332" width="11.7109375" style="68" customWidth="1"/>
    <col min="3333" max="3333" width="18.7109375" style="68" customWidth="1"/>
    <col min="3334" max="3334" width="4.28515625" style="68" customWidth="1"/>
    <col min="3335" max="3335" width="11.28515625" style="68" customWidth="1"/>
    <col min="3336" max="3336" width="10.28515625" style="68" customWidth="1"/>
    <col min="3337" max="3337" width="8.5703125" style="68" customWidth="1"/>
    <col min="3338" max="3338" width="13" style="68" customWidth="1"/>
    <col min="3339" max="3339" width="9.140625" style="68"/>
    <col min="3340" max="3340" width="11.85546875" style="68" customWidth="1"/>
    <col min="3341" max="3583" width="9.140625" style="68"/>
    <col min="3584" max="3584" width="6.42578125" style="68" customWidth="1"/>
    <col min="3585" max="3585" width="5.140625" style="68" customWidth="1"/>
    <col min="3586" max="3586" width="9.140625" style="68" hidden="1" customWidth="1"/>
    <col min="3587" max="3587" width="42.42578125" style="68" customWidth="1"/>
    <col min="3588" max="3588" width="11.7109375" style="68" customWidth="1"/>
    <col min="3589" max="3589" width="18.7109375" style="68" customWidth="1"/>
    <col min="3590" max="3590" width="4.28515625" style="68" customWidth="1"/>
    <col min="3591" max="3591" width="11.28515625" style="68" customWidth="1"/>
    <col min="3592" max="3592" width="10.28515625" style="68" customWidth="1"/>
    <col min="3593" max="3593" width="8.5703125" style="68" customWidth="1"/>
    <col min="3594" max="3594" width="13" style="68" customWidth="1"/>
    <col min="3595" max="3595" width="9.140625" style="68"/>
    <col min="3596" max="3596" width="11.85546875" style="68" customWidth="1"/>
    <col min="3597" max="3839" width="9.140625" style="68"/>
    <col min="3840" max="3840" width="6.42578125" style="68" customWidth="1"/>
    <col min="3841" max="3841" width="5.140625" style="68" customWidth="1"/>
    <col min="3842" max="3842" width="9.140625" style="68" hidden="1" customWidth="1"/>
    <col min="3843" max="3843" width="42.42578125" style="68" customWidth="1"/>
    <col min="3844" max="3844" width="11.7109375" style="68" customWidth="1"/>
    <col min="3845" max="3845" width="18.7109375" style="68" customWidth="1"/>
    <col min="3846" max="3846" width="4.28515625" style="68" customWidth="1"/>
    <col min="3847" max="3847" width="11.28515625" style="68" customWidth="1"/>
    <col min="3848" max="3848" width="10.28515625" style="68" customWidth="1"/>
    <col min="3849" max="3849" width="8.5703125" style="68" customWidth="1"/>
    <col min="3850" max="3850" width="13" style="68" customWidth="1"/>
    <col min="3851" max="3851" width="9.140625" style="68"/>
    <col min="3852" max="3852" width="11.85546875" style="68" customWidth="1"/>
    <col min="3853" max="4095" width="9.140625" style="68"/>
    <col min="4096" max="4096" width="6.42578125" style="68" customWidth="1"/>
    <col min="4097" max="4097" width="5.140625" style="68" customWidth="1"/>
    <col min="4098" max="4098" width="9.140625" style="68" hidden="1" customWidth="1"/>
    <col min="4099" max="4099" width="42.42578125" style="68" customWidth="1"/>
    <col min="4100" max="4100" width="11.7109375" style="68" customWidth="1"/>
    <col min="4101" max="4101" width="18.7109375" style="68" customWidth="1"/>
    <col min="4102" max="4102" width="4.28515625" style="68" customWidth="1"/>
    <col min="4103" max="4103" width="11.28515625" style="68" customWidth="1"/>
    <col min="4104" max="4104" width="10.28515625" style="68" customWidth="1"/>
    <col min="4105" max="4105" width="8.5703125" style="68" customWidth="1"/>
    <col min="4106" max="4106" width="13" style="68" customWidth="1"/>
    <col min="4107" max="4107" width="9.140625" style="68"/>
    <col min="4108" max="4108" width="11.85546875" style="68" customWidth="1"/>
    <col min="4109" max="4351" width="9.140625" style="68"/>
    <col min="4352" max="4352" width="6.42578125" style="68" customWidth="1"/>
    <col min="4353" max="4353" width="5.140625" style="68" customWidth="1"/>
    <col min="4354" max="4354" width="9.140625" style="68" hidden="1" customWidth="1"/>
    <col min="4355" max="4355" width="42.42578125" style="68" customWidth="1"/>
    <col min="4356" max="4356" width="11.7109375" style="68" customWidth="1"/>
    <col min="4357" max="4357" width="18.7109375" style="68" customWidth="1"/>
    <col min="4358" max="4358" width="4.28515625" style="68" customWidth="1"/>
    <col min="4359" max="4359" width="11.28515625" style="68" customWidth="1"/>
    <col min="4360" max="4360" width="10.28515625" style="68" customWidth="1"/>
    <col min="4361" max="4361" width="8.5703125" style="68" customWidth="1"/>
    <col min="4362" max="4362" width="13" style="68" customWidth="1"/>
    <col min="4363" max="4363" width="9.140625" style="68"/>
    <col min="4364" max="4364" width="11.85546875" style="68" customWidth="1"/>
    <col min="4365" max="4607" width="9.140625" style="68"/>
    <col min="4608" max="4608" width="6.42578125" style="68" customWidth="1"/>
    <col min="4609" max="4609" width="5.140625" style="68" customWidth="1"/>
    <col min="4610" max="4610" width="9.140625" style="68" hidden="1" customWidth="1"/>
    <col min="4611" max="4611" width="42.42578125" style="68" customWidth="1"/>
    <col min="4612" max="4612" width="11.7109375" style="68" customWidth="1"/>
    <col min="4613" max="4613" width="18.7109375" style="68" customWidth="1"/>
    <col min="4614" max="4614" width="4.28515625" style="68" customWidth="1"/>
    <col min="4615" max="4615" width="11.28515625" style="68" customWidth="1"/>
    <col min="4616" max="4616" width="10.28515625" style="68" customWidth="1"/>
    <col min="4617" max="4617" width="8.5703125" style="68" customWidth="1"/>
    <col min="4618" max="4618" width="13" style="68" customWidth="1"/>
    <col min="4619" max="4619" width="9.140625" style="68"/>
    <col min="4620" max="4620" width="11.85546875" style="68" customWidth="1"/>
    <col min="4621" max="4863" width="9.140625" style="68"/>
    <col min="4864" max="4864" width="6.42578125" style="68" customWidth="1"/>
    <col min="4865" max="4865" width="5.140625" style="68" customWidth="1"/>
    <col min="4866" max="4866" width="9.140625" style="68" hidden="1" customWidth="1"/>
    <col min="4867" max="4867" width="42.42578125" style="68" customWidth="1"/>
    <col min="4868" max="4868" width="11.7109375" style="68" customWidth="1"/>
    <col min="4869" max="4869" width="18.7109375" style="68" customWidth="1"/>
    <col min="4870" max="4870" width="4.28515625" style="68" customWidth="1"/>
    <col min="4871" max="4871" width="11.28515625" style="68" customWidth="1"/>
    <col min="4872" max="4872" width="10.28515625" style="68" customWidth="1"/>
    <col min="4873" max="4873" width="8.5703125" style="68" customWidth="1"/>
    <col min="4874" max="4874" width="13" style="68" customWidth="1"/>
    <col min="4875" max="4875" width="9.140625" style="68"/>
    <col min="4876" max="4876" width="11.85546875" style="68" customWidth="1"/>
    <col min="4877" max="5119" width="9.140625" style="68"/>
    <col min="5120" max="5120" width="6.42578125" style="68" customWidth="1"/>
    <col min="5121" max="5121" width="5.140625" style="68" customWidth="1"/>
    <col min="5122" max="5122" width="9.140625" style="68" hidden="1" customWidth="1"/>
    <col min="5123" max="5123" width="42.42578125" style="68" customWidth="1"/>
    <col min="5124" max="5124" width="11.7109375" style="68" customWidth="1"/>
    <col min="5125" max="5125" width="18.7109375" style="68" customWidth="1"/>
    <col min="5126" max="5126" width="4.28515625" style="68" customWidth="1"/>
    <col min="5127" max="5127" width="11.28515625" style="68" customWidth="1"/>
    <col min="5128" max="5128" width="10.28515625" style="68" customWidth="1"/>
    <col min="5129" max="5129" width="8.5703125" style="68" customWidth="1"/>
    <col min="5130" max="5130" width="13" style="68" customWidth="1"/>
    <col min="5131" max="5131" width="9.140625" style="68"/>
    <col min="5132" max="5132" width="11.85546875" style="68" customWidth="1"/>
    <col min="5133" max="5375" width="9.140625" style="68"/>
    <col min="5376" max="5376" width="6.42578125" style="68" customWidth="1"/>
    <col min="5377" max="5377" width="5.140625" style="68" customWidth="1"/>
    <col min="5378" max="5378" width="9.140625" style="68" hidden="1" customWidth="1"/>
    <col min="5379" max="5379" width="42.42578125" style="68" customWidth="1"/>
    <col min="5380" max="5380" width="11.7109375" style="68" customWidth="1"/>
    <col min="5381" max="5381" width="18.7109375" style="68" customWidth="1"/>
    <col min="5382" max="5382" width="4.28515625" style="68" customWidth="1"/>
    <col min="5383" max="5383" width="11.28515625" style="68" customWidth="1"/>
    <col min="5384" max="5384" width="10.28515625" style="68" customWidth="1"/>
    <col min="5385" max="5385" width="8.5703125" style="68" customWidth="1"/>
    <col min="5386" max="5386" width="13" style="68" customWidth="1"/>
    <col min="5387" max="5387" width="9.140625" style="68"/>
    <col min="5388" max="5388" width="11.85546875" style="68" customWidth="1"/>
    <col min="5389" max="5631" width="9.140625" style="68"/>
    <col min="5632" max="5632" width="6.42578125" style="68" customWidth="1"/>
    <col min="5633" max="5633" width="5.140625" style="68" customWidth="1"/>
    <col min="5634" max="5634" width="9.140625" style="68" hidden="1" customWidth="1"/>
    <col min="5635" max="5635" width="42.42578125" style="68" customWidth="1"/>
    <col min="5636" max="5636" width="11.7109375" style="68" customWidth="1"/>
    <col min="5637" max="5637" width="18.7109375" style="68" customWidth="1"/>
    <col min="5638" max="5638" width="4.28515625" style="68" customWidth="1"/>
    <col min="5639" max="5639" width="11.28515625" style="68" customWidth="1"/>
    <col min="5640" max="5640" width="10.28515625" style="68" customWidth="1"/>
    <col min="5641" max="5641" width="8.5703125" style="68" customWidth="1"/>
    <col min="5642" max="5642" width="13" style="68" customWidth="1"/>
    <col min="5643" max="5643" width="9.140625" style="68"/>
    <col min="5644" max="5644" width="11.85546875" style="68" customWidth="1"/>
    <col min="5645" max="5887" width="9.140625" style="68"/>
    <col min="5888" max="5888" width="6.42578125" style="68" customWidth="1"/>
    <col min="5889" max="5889" width="5.140625" style="68" customWidth="1"/>
    <col min="5890" max="5890" width="9.140625" style="68" hidden="1" customWidth="1"/>
    <col min="5891" max="5891" width="42.42578125" style="68" customWidth="1"/>
    <col min="5892" max="5892" width="11.7109375" style="68" customWidth="1"/>
    <col min="5893" max="5893" width="18.7109375" style="68" customWidth="1"/>
    <col min="5894" max="5894" width="4.28515625" style="68" customWidth="1"/>
    <col min="5895" max="5895" width="11.28515625" style="68" customWidth="1"/>
    <col min="5896" max="5896" width="10.28515625" style="68" customWidth="1"/>
    <col min="5897" max="5897" width="8.5703125" style="68" customWidth="1"/>
    <col min="5898" max="5898" width="13" style="68" customWidth="1"/>
    <col min="5899" max="5899" width="9.140625" style="68"/>
    <col min="5900" max="5900" width="11.85546875" style="68" customWidth="1"/>
    <col min="5901" max="6143" width="9.140625" style="68"/>
    <col min="6144" max="6144" width="6.42578125" style="68" customWidth="1"/>
    <col min="6145" max="6145" width="5.140625" style="68" customWidth="1"/>
    <col min="6146" max="6146" width="9.140625" style="68" hidden="1" customWidth="1"/>
    <col min="6147" max="6147" width="42.42578125" style="68" customWidth="1"/>
    <col min="6148" max="6148" width="11.7109375" style="68" customWidth="1"/>
    <col min="6149" max="6149" width="18.7109375" style="68" customWidth="1"/>
    <col min="6150" max="6150" width="4.28515625" style="68" customWidth="1"/>
    <col min="6151" max="6151" width="11.28515625" style="68" customWidth="1"/>
    <col min="6152" max="6152" width="10.28515625" style="68" customWidth="1"/>
    <col min="6153" max="6153" width="8.5703125" style="68" customWidth="1"/>
    <col min="6154" max="6154" width="13" style="68" customWidth="1"/>
    <col min="6155" max="6155" width="9.140625" style="68"/>
    <col min="6156" max="6156" width="11.85546875" style="68" customWidth="1"/>
    <col min="6157" max="6399" width="9.140625" style="68"/>
    <col min="6400" max="6400" width="6.42578125" style="68" customWidth="1"/>
    <col min="6401" max="6401" width="5.140625" style="68" customWidth="1"/>
    <col min="6402" max="6402" width="9.140625" style="68" hidden="1" customWidth="1"/>
    <col min="6403" max="6403" width="42.42578125" style="68" customWidth="1"/>
    <col min="6404" max="6404" width="11.7109375" style="68" customWidth="1"/>
    <col min="6405" max="6405" width="18.7109375" style="68" customWidth="1"/>
    <col min="6406" max="6406" width="4.28515625" style="68" customWidth="1"/>
    <col min="6407" max="6407" width="11.28515625" style="68" customWidth="1"/>
    <col min="6408" max="6408" width="10.28515625" style="68" customWidth="1"/>
    <col min="6409" max="6409" width="8.5703125" style="68" customWidth="1"/>
    <col min="6410" max="6410" width="13" style="68" customWidth="1"/>
    <col min="6411" max="6411" width="9.140625" style="68"/>
    <col min="6412" max="6412" width="11.85546875" style="68" customWidth="1"/>
    <col min="6413" max="6655" width="9.140625" style="68"/>
    <col min="6656" max="6656" width="6.42578125" style="68" customWidth="1"/>
    <col min="6657" max="6657" width="5.140625" style="68" customWidth="1"/>
    <col min="6658" max="6658" width="9.140625" style="68" hidden="1" customWidth="1"/>
    <col min="6659" max="6659" width="42.42578125" style="68" customWidth="1"/>
    <col min="6660" max="6660" width="11.7109375" style="68" customWidth="1"/>
    <col min="6661" max="6661" width="18.7109375" style="68" customWidth="1"/>
    <col min="6662" max="6662" width="4.28515625" style="68" customWidth="1"/>
    <col min="6663" max="6663" width="11.28515625" style="68" customWidth="1"/>
    <col min="6664" max="6664" width="10.28515625" style="68" customWidth="1"/>
    <col min="6665" max="6665" width="8.5703125" style="68" customWidth="1"/>
    <col min="6666" max="6666" width="13" style="68" customWidth="1"/>
    <col min="6667" max="6667" width="9.140625" style="68"/>
    <col min="6668" max="6668" width="11.85546875" style="68" customWidth="1"/>
    <col min="6669" max="6911" width="9.140625" style="68"/>
    <col min="6912" max="6912" width="6.42578125" style="68" customWidth="1"/>
    <col min="6913" max="6913" width="5.140625" style="68" customWidth="1"/>
    <col min="6914" max="6914" width="9.140625" style="68" hidden="1" customWidth="1"/>
    <col min="6915" max="6915" width="42.42578125" style="68" customWidth="1"/>
    <col min="6916" max="6916" width="11.7109375" style="68" customWidth="1"/>
    <col min="6917" max="6917" width="18.7109375" style="68" customWidth="1"/>
    <col min="6918" max="6918" width="4.28515625" style="68" customWidth="1"/>
    <col min="6919" max="6919" width="11.28515625" style="68" customWidth="1"/>
    <col min="6920" max="6920" width="10.28515625" style="68" customWidth="1"/>
    <col min="6921" max="6921" width="8.5703125" style="68" customWidth="1"/>
    <col min="6922" max="6922" width="13" style="68" customWidth="1"/>
    <col min="6923" max="6923" width="9.140625" style="68"/>
    <col min="6924" max="6924" width="11.85546875" style="68" customWidth="1"/>
    <col min="6925" max="7167" width="9.140625" style="68"/>
    <col min="7168" max="7168" width="6.42578125" style="68" customWidth="1"/>
    <col min="7169" max="7169" width="5.140625" style="68" customWidth="1"/>
    <col min="7170" max="7170" width="9.140625" style="68" hidden="1" customWidth="1"/>
    <col min="7171" max="7171" width="42.42578125" style="68" customWidth="1"/>
    <col min="7172" max="7172" width="11.7109375" style="68" customWidth="1"/>
    <col min="7173" max="7173" width="18.7109375" style="68" customWidth="1"/>
    <col min="7174" max="7174" width="4.28515625" style="68" customWidth="1"/>
    <col min="7175" max="7175" width="11.28515625" style="68" customWidth="1"/>
    <col min="7176" max="7176" width="10.28515625" style="68" customWidth="1"/>
    <col min="7177" max="7177" width="8.5703125" style="68" customWidth="1"/>
    <col min="7178" max="7178" width="13" style="68" customWidth="1"/>
    <col min="7179" max="7179" width="9.140625" style="68"/>
    <col min="7180" max="7180" width="11.85546875" style="68" customWidth="1"/>
    <col min="7181" max="7423" width="9.140625" style="68"/>
    <col min="7424" max="7424" width="6.42578125" style="68" customWidth="1"/>
    <col min="7425" max="7425" width="5.140625" style="68" customWidth="1"/>
    <col min="7426" max="7426" width="9.140625" style="68" hidden="1" customWidth="1"/>
    <col min="7427" max="7427" width="42.42578125" style="68" customWidth="1"/>
    <col min="7428" max="7428" width="11.7109375" style="68" customWidth="1"/>
    <col min="7429" max="7429" width="18.7109375" style="68" customWidth="1"/>
    <col min="7430" max="7430" width="4.28515625" style="68" customWidth="1"/>
    <col min="7431" max="7431" width="11.28515625" style="68" customWidth="1"/>
    <col min="7432" max="7432" width="10.28515625" style="68" customWidth="1"/>
    <col min="7433" max="7433" width="8.5703125" style="68" customWidth="1"/>
    <col min="7434" max="7434" width="13" style="68" customWidth="1"/>
    <col min="7435" max="7435" width="9.140625" style="68"/>
    <col min="7436" max="7436" width="11.85546875" style="68" customWidth="1"/>
    <col min="7437" max="7679" width="9.140625" style="68"/>
    <col min="7680" max="7680" width="6.42578125" style="68" customWidth="1"/>
    <col min="7681" max="7681" width="5.140625" style="68" customWidth="1"/>
    <col min="7682" max="7682" width="9.140625" style="68" hidden="1" customWidth="1"/>
    <col min="7683" max="7683" width="42.42578125" style="68" customWidth="1"/>
    <col min="7684" max="7684" width="11.7109375" style="68" customWidth="1"/>
    <col min="7685" max="7685" width="18.7109375" style="68" customWidth="1"/>
    <col min="7686" max="7686" width="4.28515625" style="68" customWidth="1"/>
    <col min="7687" max="7687" width="11.28515625" style="68" customWidth="1"/>
    <col min="7688" max="7688" width="10.28515625" style="68" customWidth="1"/>
    <col min="7689" max="7689" width="8.5703125" style="68" customWidth="1"/>
    <col min="7690" max="7690" width="13" style="68" customWidth="1"/>
    <col min="7691" max="7691" width="9.140625" style="68"/>
    <col min="7692" max="7692" width="11.85546875" style="68" customWidth="1"/>
    <col min="7693" max="7935" width="9.140625" style="68"/>
    <col min="7936" max="7936" width="6.42578125" style="68" customWidth="1"/>
    <col min="7937" max="7937" width="5.140625" style="68" customWidth="1"/>
    <col min="7938" max="7938" width="9.140625" style="68" hidden="1" customWidth="1"/>
    <col min="7939" max="7939" width="42.42578125" style="68" customWidth="1"/>
    <col min="7940" max="7940" width="11.7109375" style="68" customWidth="1"/>
    <col min="7941" max="7941" width="18.7109375" style="68" customWidth="1"/>
    <col min="7942" max="7942" width="4.28515625" style="68" customWidth="1"/>
    <col min="7943" max="7943" width="11.28515625" style="68" customWidth="1"/>
    <col min="7944" max="7944" width="10.28515625" style="68" customWidth="1"/>
    <col min="7945" max="7945" width="8.5703125" style="68" customWidth="1"/>
    <col min="7946" max="7946" width="13" style="68" customWidth="1"/>
    <col min="7947" max="7947" width="9.140625" style="68"/>
    <col min="7948" max="7948" width="11.85546875" style="68" customWidth="1"/>
    <col min="7949" max="8191" width="9.140625" style="68"/>
    <col min="8192" max="8192" width="6.42578125" style="68" customWidth="1"/>
    <col min="8193" max="8193" width="5.140625" style="68" customWidth="1"/>
    <col min="8194" max="8194" width="9.140625" style="68" hidden="1" customWidth="1"/>
    <col min="8195" max="8195" width="42.42578125" style="68" customWidth="1"/>
    <col min="8196" max="8196" width="11.7109375" style="68" customWidth="1"/>
    <col min="8197" max="8197" width="18.7109375" style="68" customWidth="1"/>
    <col min="8198" max="8198" width="4.28515625" style="68" customWidth="1"/>
    <col min="8199" max="8199" width="11.28515625" style="68" customWidth="1"/>
    <col min="8200" max="8200" width="10.28515625" style="68" customWidth="1"/>
    <col min="8201" max="8201" width="8.5703125" style="68" customWidth="1"/>
    <col min="8202" max="8202" width="13" style="68" customWidth="1"/>
    <col min="8203" max="8203" width="9.140625" style="68"/>
    <col min="8204" max="8204" width="11.85546875" style="68" customWidth="1"/>
    <col min="8205" max="8447" width="9.140625" style="68"/>
    <col min="8448" max="8448" width="6.42578125" style="68" customWidth="1"/>
    <col min="8449" max="8449" width="5.140625" style="68" customWidth="1"/>
    <col min="8450" max="8450" width="9.140625" style="68" hidden="1" customWidth="1"/>
    <col min="8451" max="8451" width="42.42578125" style="68" customWidth="1"/>
    <col min="8452" max="8452" width="11.7109375" style="68" customWidth="1"/>
    <col min="8453" max="8453" width="18.7109375" style="68" customWidth="1"/>
    <col min="8454" max="8454" width="4.28515625" style="68" customWidth="1"/>
    <col min="8455" max="8455" width="11.28515625" style="68" customWidth="1"/>
    <col min="8456" max="8456" width="10.28515625" style="68" customWidth="1"/>
    <col min="8457" max="8457" width="8.5703125" style="68" customWidth="1"/>
    <col min="8458" max="8458" width="13" style="68" customWidth="1"/>
    <col min="8459" max="8459" width="9.140625" style="68"/>
    <col min="8460" max="8460" width="11.85546875" style="68" customWidth="1"/>
    <col min="8461" max="8703" width="9.140625" style="68"/>
    <col min="8704" max="8704" width="6.42578125" style="68" customWidth="1"/>
    <col min="8705" max="8705" width="5.140625" style="68" customWidth="1"/>
    <col min="8706" max="8706" width="9.140625" style="68" hidden="1" customWidth="1"/>
    <col min="8707" max="8707" width="42.42578125" style="68" customWidth="1"/>
    <col min="8708" max="8708" width="11.7109375" style="68" customWidth="1"/>
    <col min="8709" max="8709" width="18.7109375" style="68" customWidth="1"/>
    <col min="8710" max="8710" width="4.28515625" style="68" customWidth="1"/>
    <col min="8711" max="8711" width="11.28515625" style="68" customWidth="1"/>
    <col min="8712" max="8712" width="10.28515625" style="68" customWidth="1"/>
    <col min="8713" max="8713" width="8.5703125" style="68" customWidth="1"/>
    <col min="8714" max="8714" width="13" style="68" customWidth="1"/>
    <col min="8715" max="8715" width="9.140625" style="68"/>
    <col min="8716" max="8716" width="11.85546875" style="68" customWidth="1"/>
    <col min="8717" max="8959" width="9.140625" style="68"/>
    <col min="8960" max="8960" width="6.42578125" style="68" customWidth="1"/>
    <col min="8961" max="8961" width="5.140625" style="68" customWidth="1"/>
    <col min="8962" max="8962" width="9.140625" style="68" hidden="1" customWidth="1"/>
    <col min="8963" max="8963" width="42.42578125" style="68" customWidth="1"/>
    <col min="8964" max="8964" width="11.7109375" style="68" customWidth="1"/>
    <col min="8965" max="8965" width="18.7109375" style="68" customWidth="1"/>
    <col min="8966" max="8966" width="4.28515625" style="68" customWidth="1"/>
    <col min="8967" max="8967" width="11.28515625" style="68" customWidth="1"/>
    <col min="8968" max="8968" width="10.28515625" style="68" customWidth="1"/>
    <col min="8969" max="8969" width="8.5703125" style="68" customWidth="1"/>
    <col min="8970" max="8970" width="13" style="68" customWidth="1"/>
    <col min="8971" max="8971" width="9.140625" style="68"/>
    <col min="8972" max="8972" width="11.85546875" style="68" customWidth="1"/>
    <col min="8973" max="9215" width="9.140625" style="68"/>
    <col min="9216" max="9216" width="6.42578125" style="68" customWidth="1"/>
    <col min="9217" max="9217" width="5.140625" style="68" customWidth="1"/>
    <col min="9218" max="9218" width="9.140625" style="68" hidden="1" customWidth="1"/>
    <col min="9219" max="9219" width="42.42578125" style="68" customWidth="1"/>
    <col min="9220" max="9220" width="11.7109375" style="68" customWidth="1"/>
    <col min="9221" max="9221" width="18.7109375" style="68" customWidth="1"/>
    <col min="9222" max="9222" width="4.28515625" style="68" customWidth="1"/>
    <col min="9223" max="9223" width="11.28515625" style="68" customWidth="1"/>
    <col min="9224" max="9224" width="10.28515625" style="68" customWidth="1"/>
    <col min="9225" max="9225" width="8.5703125" style="68" customWidth="1"/>
    <col min="9226" max="9226" width="13" style="68" customWidth="1"/>
    <col min="9227" max="9227" width="9.140625" style="68"/>
    <col min="9228" max="9228" width="11.85546875" style="68" customWidth="1"/>
    <col min="9229" max="9471" width="9.140625" style="68"/>
    <col min="9472" max="9472" width="6.42578125" style="68" customWidth="1"/>
    <col min="9473" max="9473" width="5.140625" style="68" customWidth="1"/>
    <col min="9474" max="9474" width="9.140625" style="68" hidden="1" customWidth="1"/>
    <col min="9475" max="9475" width="42.42578125" style="68" customWidth="1"/>
    <col min="9476" max="9476" width="11.7109375" style="68" customWidth="1"/>
    <col min="9477" max="9477" width="18.7109375" style="68" customWidth="1"/>
    <col min="9478" max="9478" width="4.28515625" style="68" customWidth="1"/>
    <col min="9479" max="9479" width="11.28515625" style="68" customWidth="1"/>
    <col min="9480" max="9480" width="10.28515625" style="68" customWidth="1"/>
    <col min="9481" max="9481" width="8.5703125" style="68" customWidth="1"/>
    <col min="9482" max="9482" width="13" style="68" customWidth="1"/>
    <col min="9483" max="9483" width="9.140625" style="68"/>
    <col min="9484" max="9484" width="11.85546875" style="68" customWidth="1"/>
    <col min="9485" max="9727" width="9.140625" style="68"/>
    <col min="9728" max="9728" width="6.42578125" style="68" customWidth="1"/>
    <col min="9729" max="9729" width="5.140625" style="68" customWidth="1"/>
    <col min="9730" max="9730" width="9.140625" style="68" hidden="1" customWidth="1"/>
    <col min="9731" max="9731" width="42.42578125" style="68" customWidth="1"/>
    <col min="9732" max="9732" width="11.7109375" style="68" customWidth="1"/>
    <col min="9733" max="9733" width="18.7109375" style="68" customWidth="1"/>
    <col min="9734" max="9734" width="4.28515625" style="68" customWidth="1"/>
    <col min="9735" max="9735" width="11.28515625" style="68" customWidth="1"/>
    <col min="9736" max="9736" width="10.28515625" style="68" customWidth="1"/>
    <col min="9737" max="9737" width="8.5703125" style="68" customWidth="1"/>
    <col min="9738" max="9738" width="13" style="68" customWidth="1"/>
    <col min="9739" max="9739" width="9.140625" style="68"/>
    <col min="9740" max="9740" width="11.85546875" style="68" customWidth="1"/>
    <col min="9741" max="9983" width="9.140625" style="68"/>
    <col min="9984" max="9984" width="6.42578125" style="68" customWidth="1"/>
    <col min="9985" max="9985" width="5.140625" style="68" customWidth="1"/>
    <col min="9986" max="9986" width="9.140625" style="68" hidden="1" customWidth="1"/>
    <col min="9987" max="9987" width="42.42578125" style="68" customWidth="1"/>
    <col min="9988" max="9988" width="11.7109375" style="68" customWidth="1"/>
    <col min="9989" max="9989" width="18.7109375" style="68" customWidth="1"/>
    <col min="9990" max="9990" width="4.28515625" style="68" customWidth="1"/>
    <col min="9991" max="9991" width="11.28515625" style="68" customWidth="1"/>
    <col min="9992" max="9992" width="10.28515625" style="68" customWidth="1"/>
    <col min="9993" max="9993" width="8.5703125" style="68" customWidth="1"/>
    <col min="9994" max="9994" width="13" style="68" customWidth="1"/>
    <col min="9995" max="9995" width="9.140625" style="68"/>
    <col min="9996" max="9996" width="11.85546875" style="68" customWidth="1"/>
    <col min="9997" max="10239" width="9.140625" style="68"/>
    <col min="10240" max="10240" width="6.42578125" style="68" customWidth="1"/>
    <col min="10241" max="10241" width="5.140625" style="68" customWidth="1"/>
    <col min="10242" max="10242" width="9.140625" style="68" hidden="1" customWidth="1"/>
    <col min="10243" max="10243" width="42.42578125" style="68" customWidth="1"/>
    <col min="10244" max="10244" width="11.7109375" style="68" customWidth="1"/>
    <col min="10245" max="10245" width="18.7109375" style="68" customWidth="1"/>
    <col min="10246" max="10246" width="4.28515625" style="68" customWidth="1"/>
    <col min="10247" max="10247" width="11.28515625" style="68" customWidth="1"/>
    <col min="10248" max="10248" width="10.28515625" style="68" customWidth="1"/>
    <col min="10249" max="10249" width="8.5703125" style="68" customWidth="1"/>
    <col min="10250" max="10250" width="13" style="68" customWidth="1"/>
    <col min="10251" max="10251" width="9.140625" style="68"/>
    <col min="10252" max="10252" width="11.85546875" style="68" customWidth="1"/>
    <col min="10253" max="10495" width="9.140625" style="68"/>
    <col min="10496" max="10496" width="6.42578125" style="68" customWidth="1"/>
    <col min="10497" max="10497" width="5.140625" style="68" customWidth="1"/>
    <col min="10498" max="10498" width="9.140625" style="68" hidden="1" customWidth="1"/>
    <col min="10499" max="10499" width="42.42578125" style="68" customWidth="1"/>
    <col min="10500" max="10500" width="11.7109375" style="68" customWidth="1"/>
    <col min="10501" max="10501" width="18.7109375" style="68" customWidth="1"/>
    <col min="10502" max="10502" width="4.28515625" style="68" customWidth="1"/>
    <col min="10503" max="10503" width="11.28515625" style="68" customWidth="1"/>
    <col min="10504" max="10504" width="10.28515625" style="68" customWidth="1"/>
    <col min="10505" max="10505" width="8.5703125" style="68" customWidth="1"/>
    <col min="10506" max="10506" width="13" style="68" customWidth="1"/>
    <col min="10507" max="10507" width="9.140625" style="68"/>
    <col min="10508" max="10508" width="11.85546875" style="68" customWidth="1"/>
    <col min="10509" max="10751" width="9.140625" style="68"/>
    <col min="10752" max="10752" width="6.42578125" style="68" customWidth="1"/>
    <col min="10753" max="10753" width="5.140625" style="68" customWidth="1"/>
    <col min="10754" max="10754" width="9.140625" style="68" hidden="1" customWidth="1"/>
    <col min="10755" max="10755" width="42.42578125" style="68" customWidth="1"/>
    <col min="10756" max="10756" width="11.7109375" style="68" customWidth="1"/>
    <col min="10757" max="10757" width="18.7109375" style="68" customWidth="1"/>
    <col min="10758" max="10758" width="4.28515625" style="68" customWidth="1"/>
    <col min="10759" max="10759" width="11.28515625" style="68" customWidth="1"/>
    <col min="10760" max="10760" width="10.28515625" style="68" customWidth="1"/>
    <col min="10761" max="10761" width="8.5703125" style="68" customWidth="1"/>
    <col min="10762" max="10762" width="13" style="68" customWidth="1"/>
    <col min="10763" max="10763" width="9.140625" style="68"/>
    <col min="10764" max="10764" width="11.85546875" style="68" customWidth="1"/>
    <col min="10765" max="11007" width="9.140625" style="68"/>
    <col min="11008" max="11008" width="6.42578125" style="68" customWidth="1"/>
    <col min="11009" max="11009" width="5.140625" style="68" customWidth="1"/>
    <col min="11010" max="11010" width="9.140625" style="68" hidden="1" customWidth="1"/>
    <col min="11011" max="11011" width="42.42578125" style="68" customWidth="1"/>
    <col min="11012" max="11012" width="11.7109375" style="68" customWidth="1"/>
    <col min="11013" max="11013" width="18.7109375" style="68" customWidth="1"/>
    <col min="11014" max="11014" width="4.28515625" style="68" customWidth="1"/>
    <col min="11015" max="11015" width="11.28515625" style="68" customWidth="1"/>
    <col min="11016" max="11016" width="10.28515625" style="68" customWidth="1"/>
    <col min="11017" max="11017" width="8.5703125" style="68" customWidth="1"/>
    <col min="11018" max="11018" width="13" style="68" customWidth="1"/>
    <col min="11019" max="11019" width="9.140625" style="68"/>
    <col min="11020" max="11020" width="11.85546875" style="68" customWidth="1"/>
    <col min="11021" max="11263" width="9.140625" style="68"/>
    <col min="11264" max="11264" width="6.42578125" style="68" customWidth="1"/>
    <col min="11265" max="11265" width="5.140625" style="68" customWidth="1"/>
    <col min="11266" max="11266" width="9.140625" style="68" hidden="1" customWidth="1"/>
    <col min="11267" max="11267" width="42.42578125" style="68" customWidth="1"/>
    <col min="11268" max="11268" width="11.7109375" style="68" customWidth="1"/>
    <col min="11269" max="11269" width="18.7109375" style="68" customWidth="1"/>
    <col min="11270" max="11270" width="4.28515625" style="68" customWidth="1"/>
    <col min="11271" max="11271" width="11.28515625" style="68" customWidth="1"/>
    <col min="11272" max="11272" width="10.28515625" style="68" customWidth="1"/>
    <col min="11273" max="11273" width="8.5703125" style="68" customWidth="1"/>
    <col min="11274" max="11274" width="13" style="68" customWidth="1"/>
    <col min="11275" max="11275" width="9.140625" style="68"/>
    <col min="11276" max="11276" width="11.85546875" style="68" customWidth="1"/>
    <col min="11277" max="11519" width="9.140625" style="68"/>
    <col min="11520" max="11520" width="6.42578125" style="68" customWidth="1"/>
    <col min="11521" max="11521" width="5.140625" style="68" customWidth="1"/>
    <col min="11522" max="11522" width="9.140625" style="68" hidden="1" customWidth="1"/>
    <col min="11523" max="11523" width="42.42578125" style="68" customWidth="1"/>
    <col min="11524" max="11524" width="11.7109375" style="68" customWidth="1"/>
    <col min="11525" max="11525" width="18.7109375" style="68" customWidth="1"/>
    <col min="11526" max="11526" width="4.28515625" style="68" customWidth="1"/>
    <col min="11527" max="11527" width="11.28515625" style="68" customWidth="1"/>
    <col min="11528" max="11528" width="10.28515625" style="68" customWidth="1"/>
    <col min="11529" max="11529" width="8.5703125" style="68" customWidth="1"/>
    <col min="11530" max="11530" width="13" style="68" customWidth="1"/>
    <col min="11531" max="11531" width="9.140625" style="68"/>
    <col min="11532" max="11532" width="11.85546875" style="68" customWidth="1"/>
    <col min="11533" max="11775" width="9.140625" style="68"/>
    <col min="11776" max="11776" width="6.42578125" style="68" customWidth="1"/>
    <col min="11777" max="11777" width="5.140625" style="68" customWidth="1"/>
    <col min="11778" max="11778" width="9.140625" style="68" hidden="1" customWidth="1"/>
    <col min="11779" max="11779" width="42.42578125" style="68" customWidth="1"/>
    <col min="11780" max="11780" width="11.7109375" style="68" customWidth="1"/>
    <col min="11781" max="11781" width="18.7109375" style="68" customWidth="1"/>
    <col min="11782" max="11782" width="4.28515625" style="68" customWidth="1"/>
    <col min="11783" max="11783" width="11.28515625" style="68" customWidth="1"/>
    <col min="11784" max="11784" width="10.28515625" style="68" customWidth="1"/>
    <col min="11785" max="11785" width="8.5703125" style="68" customWidth="1"/>
    <col min="11786" max="11786" width="13" style="68" customWidth="1"/>
    <col min="11787" max="11787" width="9.140625" style="68"/>
    <col min="11788" max="11788" width="11.85546875" style="68" customWidth="1"/>
    <col min="11789" max="12031" width="9.140625" style="68"/>
    <col min="12032" max="12032" width="6.42578125" style="68" customWidth="1"/>
    <col min="12033" max="12033" width="5.140625" style="68" customWidth="1"/>
    <col min="12034" max="12034" width="9.140625" style="68" hidden="1" customWidth="1"/>
    <col min="12035" max="12035" width="42.42578125" style="68" customWidth="1"/>
    <col min="12036" max="12036" width="11.7109375" style="68" customWidth="1"/>
    <col min="12037" max="12037" width="18.7109375" style="68" customWidth="1"/>
    <col min="12038" max="12038" width="4.28515625" style="68" customWidth="1"/>
    <col min="12039" max="12039" width="11.28515625" style="68" customWidth="1"/>
    <col min="12040" max="12040" width="10.28515625" style="68" customWidth="1"/>
    <col min="12041" max="12041" width="8.5703125" style="68" customWidth="1"/>
    <col min="12042" max="12042" width="13" style="68" customWidth="1"/>
    <col min="12043" max="12043" width="9.140625" style="68"/>
    <col min="12044" max="12044" width="11.85546875" style="68" customWidth="1"/>
    <col min="12045" max="12287" width="9.140625" style="68"/>
    <col min="12288" max="12288" width="6.42578125" style="68" customWidth="1"/>
    <col min="12289" max="12289" width="5.140625" style="68" customWidth="1"/>
    <col min="12290" max="12290" width="9.140625" style="68" hidden="1" customWidth="1"/>
    <col min="12291" max="12291" width="42.42578125" style="68" customWidth="1"/>
    <col min="12292" max="12292" width="11.7109375" style="68" customWidth="1"/>
    <col min="12293" max="12293" width="18.7109375" style="68" customWidth="1"/>
    <col min="12294" max="12294" width="4.28515625" style="68" customWidth="1"/>
    <col min="12295" max="12295" width="11.28515625" style="68" customWidth="1"/>
    <col min="12296" max="12296" width="10.28515625" style="68" customWidth="1"/>
    <col min="12297" max="12297" width="8.5703125" style="68" customWidth="1"/>
    <col min="12298" max="12298" width="13" style="68" customWidth="1"/>
    <col min="12299" max="12299" width="9.140625" style="68"/>
    <col min="12300" max="12300" width="11.85546875" style="68" customWidth="1"/>
    <col min="12301" max="12543" width="9.140625" style="68"/>
    <col min="12544" max="12544" width="6.42578125" style="68" customWidth="1"/>
    <col min="12545" max="12545" width="5.140625" style="68" customWidth="1"/>
    <col min="12546" max="12546" width="9.140625" style="68" hidden="1" customWidth="1"/>
    <col min="12547" max="12547" width="42.42578125" style="68" customWidth="1"/>
    <col min="12548" max="12548" width="11.7109375" style="68" customWidth="1"/>
    <col min="12549" max="12549" width="18.7109375" style="68" customWidth="1"/>
    <col min="12550" max="12550" width="4.28515625" style="68" customWidth="1"/>
    <col min="12551" max="12551" width="11.28515625" style="68" customWidth="1"/>
    <col min="12552" max="12552" width="10.28515625" style="68" customWidth="1"/>
    <col min="12553" max="12553" width="8.5703125" style="68" customWidth="1"/>
    <col min="12554" max="12554" width="13" style="68" customWidth="1"/>
    <col min="12555" max="12555" width="9.140625" style="68"/>
    <col min="12556" max="12556" width="11.85546875" style="68" customWidth="1"/>
    <col min="12557" max="12799" width="9.140625" style="68"/>
    <col min="12800" max="12800" width="6.42578125" style="68" customWidth="1"/>
    <col min="12801" max="12801" width="5.140625" style="68" customWidth="1"/>
    <col min="12802" max="12802" width="9.140625" style="68" hidden="1" customWidth="1"/>
    <col min="12803" max="12803" width="42.42578125" style="68" customWidth="1"/>
    <col min="12804" max="12804" width="11.7109375" style="68" customWidth="1"/>
    <col min="12805" max="12805" width="18.7109375" style="68" customWidth="1"/>
    <col min="12806" max="12806" width="4.28515625" style="68" customWidth="1"/>
    <col min="12807" max="12807" width="11.28515625" style="68" customWidth="1"/>
    <col min="12808" max="12808" width="10.28515625" style="68" customWidth="1"/>
    <col min="12809" max="12809" width="8.5703125" style="68" customWidth="1"/>
    <col min="12810" max="12810" width="13" style="68" customWidth="1"/>
    <col min="12811" max="12811" width="9.140625" style="68"/>
    <col min="12812" max="12812" width="11.85546875" style="68" customWidth="1"/>
    <col min="12813" max="13055" width="9.140625" style="68"/>
    <col min="13056" max="13056" width="6.42578125" style="68" customWidth="1"/>
    <col min="13057" max="13057" width="5.140625" style="68" customWidth="1"/>
    <col min="13058" max="13058" width="9.140625" style="68" hidden="1" customWidth="1"/>
    <col min="13059" max="13059" width="42.42578125" style="68" customWidth="1"/>
    <col min="13060" max="13060" width="11.7109375" style="68" customWidth="1"/>
    <col min="13061" max="13061" width="18.7109375" style="68" customWidth="1"/>
    <col min="13062" max="13062" width="4.28515625" style="68" customWidth="1"/>
    <col min="13063" max="13063" width="11.28515625" style="68" customWidth="1"/>
    <col min="13064" max="13064" width="10.28515625" style="68" customWidth="1"/>
    <col min="13065" max="13065" width="8.5703125" style="68" customWidth="1"/>
    <col min="13066" max="13066" width="13" style="68" customWidth="1"/>
    <col min="13067" max="13067" width="9.140625" style="68"/>
    <col min="13068" max="13068" width="11.85546875" style="68" customWidth="1"/>
    <col min="13069" max="13311" width="9.140625" style="68"/>
    <col min="13312" max="13312" width="6.42578125" style="68" customWidth="1"/>
    <col min="13313" max="13313" width="5.140625" style="68" customWidth="1"/>
    <col min="13314" max="13314" width="9.140625" style="68" hidden="1" customWidth="1"/>
    <col min="13315" max="13315" width="42.42578125" style="68" customWidth="1"/>
    <col min="13316" max="13316" width="11.7109375" style="68" customWidth="1"/>
    <col min="13317" max="13317" width="18.7109375" style="68" customWidth="1"/>
    <col min="13318" max="13318" width="4.28515625" style="68" customWidth="1"/>
    <col min="13319" max="13319" width="11.28515625" style="68" customWidth="1"/>
    <col min="13320" max="13320" width="10.28515625" style="68" customWidth="1"/>
    <col min="13321" max="13321" width="8.5703125" style="68" customWidth="1"/>
    <col min="13322" max="13322" width="13" style="68" customWidth="1"/>
    <col min="13323" max="13323" width="9.140625" style="68"/>
    <col min="13324" max="13324" width="11.85546875" style="68" customWidth="1"/>
    <col min="13325" max="13567" width="9.140625" style="68"/>
    <col min="13568" max="13568" width="6.42578125" style="68" customWidth="1"/>
    <col min="13569" max="13569" width="5.140625" style="68" customWidth="1"/>
    <col min="13570" max="13570" width="9.140625" style="68" hidden="1" customWidth="1"/>
    <col min="13571" max="13571" width="42.42578125" style="68" customWidth="1"/>
    <col min="13572" max="13572" width="11.7109375" style="68" customWidth="1"/>
    <col min="13573" max="13573" width="18.7109375" style="68" customWidth="1"/>
    <col min="13574" max="13574" width="4.28515625" style="68" customWidth="1"/>
    <col min="13575" max="13575" width="11.28515625" style="68" customWidth="1"/>
    <col min="13576" max="13576" width="10.28515625" style="68" customWidth="1"/>
    <col min="13577" max="13577" width="8.5703125" style="68" customWidth="1"/>
    <col min="13578" max="13578" width="13" style="68" customWidth="1"/>
    <col min="13579" max="13579" width="9.140625" style="68"/>
    <col min="13580" max="13580" width="11.85546875" style="68" customWidth="1"/>
    <col min="13581" max="13823" width="9.140625" style="68"/>
    <col min="13824" max="13824" width="6.42578125" style="68" customWidth="1"/>
    <col min="13825" max="13825" width="5.140625" style="68" customWidth="1"/>
    <col min="13826" max="13826" width="9.140625" style="68" hidden="1" customWidth="1"/>
    <col min="13827" max="13827" width="42.42578125" style="68" customWidth="1"/>
    <col min="13828" max="13828" width="11.7109375" style="68" customWidth="1"/>
    <col min="13829" max="13829" width="18.7109375" style="68" customWidth="1"/>
    <col min="13830" max="13830" width="4.28515625" style="68" customWidth="1"/>
    <col min="13831" max="13831" width="11.28515625" style="68" customWidth="1"/>
    <col min="13832" max="13832" width="10.28515625" style="68" customWidth="1"/>
    <col min="13833" max="13833" width="8.5703125" style="68" customWidth="1"/>
    <col min="13834" max="13834" width="13" style="68" customWidth="1"/>
    <col min="13835" max="13835" width="9.140625" style="68"/>
    <col min="13836" max="13836" width="11.85546875" style="68" customWidth="1"/>
    <col min="13837" max="14079" width="9.140625" style="68"/>
    <col min="14080" max="14080" width="6.42578125" style="68" customWidth="1"/>
    <col min="14081" max="14081" width="5.140625" style="68" customWidth="1"/>
    <col min="14082" max="14082" width="9.140625" style="68" hidden="1" customWidth="1"/>
    <col min="14083" max="14083" width="42.42578125" style="68" customWidth="1"/>
    <col min="14084" max="14084" width="11.7109375" style="68" customWidth="1"/>
    <col min="14085" max="14085" width="18.7109375" style="68" customWidth="1"/>
    <col min="14086" max="14086" width="4.28515625" style="68" customWidth="1"/>
    <col min="14087" max="14087" width="11.28515625" style="68" customWidth="1"/>
    <col min="14088" max="14088" width="10.28515625" style="68" customWidth="1"/>
    <col min="14089" max="14089" width="8.5703125" style="68" customWidth="1"/>
    <col min="14090" max="14090" width="13" style="68" customWidth="1"/>
    <col min="14091" max="14091" width="9.140625" style="68"/>
    <col min="14092" max="14092" width="11.85546875" style="68" customWidth="1"/>
    <col min="14093" max="14335" width="9.140625" style="68"/>
    <col min="14336" max="14336" width="6.42578125" style="68" customWidth="1"/>
    <col min="14337" max="14337" width="5.140625" style="68" customWidth="1"/>
    <col min="14338" max="14338" width="9.140625" style="68" hidden="1" customWidth="1"/>
    <col min="14339" max="14339" width="42.42578125" style="68" customWidth="1"/>
    <col min="14340" max="14340" width="11.7109375" style="68" customWidth="1"/>
    <col min="14341" max="14341" width="18.7109375" style="68" customWidth="1"/>
    <col min="14342" max="14342" width="4.28515625" style="68" customWidth="1"/>
    <col min="14343" max="14343" width="11.28515625" style="68" customWidth="1"/>
    <col min="14344" max="14344" width="10.28515625" style="68" customWidth="1"/>
    <col min="14345" max="14345" width="8.5703125" style="68" customWidth="1"/>
    <col min="14346" max="14346" width="13" style="68" customWidth="1"/>
    <col min="14347" max="14347" width="9.140625" style="68"/>
    <col min="14348" max="14348" width="11.85546875" style="68" customWidth="1"/>
    <col min="14349" max="14591" width="9.140625" style="68"/>
    <col min="14592" max="14592" width="6.42578125" style="68" customWidth="1"/>
    <col min="14593" max="14593" width="5.140625" style="68" customWidth="1"/>
    <col min="14594" max="14594" width="9.140625" style="68" hidden="1" customWidth="1"/>
    <col min="14595" max="14595" width="42.42578125" style="68" customWidth="1"/>
    <col min="14596" max="14596" width="11.7109375" style="68" customWidth="1"/>
    <col min="14597" max="14597" width="18.7109375" style="68" customWidth="1"/>
    <col min="14598" max="14598" width="4.28515625" style="68" customWidth="1"/>
    <col min="14599" max="14599" width="11.28515625" style="68" customWidth="1"/>
    <col min="14600" max="14600" width="10.28515625" style="68" customWidth="1"/>
    <col min="14601" max="14601" width="8.5703125" style="68" customWidth="1"/>
    <col min="14602" max="14602" width="13" style="68" customWidth="1"/>
    <col min="14603" max="14603" width="9.140625" style="68"/>
    <col min="14604" max="14604" width="11.85546875" style="68" customWidth="1"/>
    <col min="14605" max="14847" width="9.140625" style="68"/>
    <col min="14848" max="14848" width="6.42578125" style="68" customWidth="1"/>
    <col min="14849" max="14849" width="5.140625" style="68" customWidth="1"/>
    <col min="14850" max="14850" width="9.140625" style="68" hidden="1" customWidth="1"/>
    <col min="14851" max="14851" width="42.42578125" style="68" customWidth="1"/>
    <col min="14852" max="14852" width="11.7109375" style="68" customWidth="1"/>
    <col min="14853" max="14853" width="18.7109375" style="68" customWidth="1"/>
    <col min="14854" max="14854" width="4.28515625" style="68" customWidth="1"/>
    <col min="14855" max="14855" width="11.28515625" style="68" customWidth="1"/>
    <col min="14856" max="14856" width="10.28515625" style="68" customWidth="1"/>
    <col min="14857" max="14857" width="8.5703125" style="68" customWidth="1"/>
    <col min="14858" max="14858" width="13" style="68" customWidth="1"/>
    <col min="14859" max="14859" width="9.140625" style="68"/>
    <col min="14860" max="14860" width="11.85546875" style="68" customWidth="1"/>
    <col min="14861" max="15103" width="9.140625" style="68"/>
    <col min="15104" max="15104" width="6.42578125" style="68" customWidth="1"/>
    <col min="15105" max="15105" width="5.140625" style="68" customWidth="1"/>
    <col min="15106" max="15106" width="9.140625" style="68" hidden="1" customWidth="1"/>
    <col min="15107" max="15107" width="42.42578125" style="68" customWidth="1"/>
    <col min="15108" max="15108" width="11.7109375" style="68" customWidth="1"/>
    <col min="15109" max="15109" width="18.7109375" style="68" customWidth="1"/>
    <col min="15110" max="15110" width="4.28515625" style="68" customWidth="1"/>
    <col min="15111" max="15111" width="11.28515625" style="68" customWidth="1"/>
    <col min="15112" max="15112" width="10.28515625" style="68" customWidth="1"/>
    <col min="15113" max="15113" width="8.5703125" style="68" customWidth="1"/>
    <col min="15114" max="15114" width="13" style="68" customWidth="1"/>
    <col min="15115" max="15115" width="9.140625" style="68"/>
    <col min="15116" max="15116" width="11.85546875" style="68" customWidth="1"/>
    <col min="15117" max="15359" width="9.140625" style="68"/>
    <col min="15360" max="15360" width="6.42578125" style="68" customWidth="1"/>
    <col min="15361" max="15361" width="5.140625" style="68" customWidth="1"/>
    <col min="15362" max="15362" width="9.140625" style="68" hidden="1" customWidth="1"/>
    <col min="15363" max="15363" width="42.42578125" style="68" customWidth="1"/>
    <col min="15364" max="15364" width="11.7109375" style="68" customWidth="1"/>
    <col min="15365" max="15365" width="18.7109375" style="68" customWidth="1"/>
    <col min="15366" max="15366" width="4.28515625" style="68" customWidth="1"/>
    <col min="15367" max="15367" width="11.28515625" style="68" customWidth="1"/>
    <col min="15368" max="15368" width="10.28515625" style="68" customWidth="1"/>
    <col min="15369" max="15369" width="8.5703125" style="68" customWidth="1"/>
    <col min="15370" max="15370" width="13" style="68" customWidth="1"/>
    <col min="15371" max="15371" width="9.140625" style="68"/>
    <col min="15372" max="15372" width="11.85546875" style="68" customWidth="1"/>
    <col min="15373" max="15615" width="9.140625" style="68"/>
    <col min="15616" max="15616" width="6.42578125" style="68" customWidth="1"/>
    <col min="15617" max="15617" width="5.140625" style="68" customWidth="1"/>
    <col min="15618" max="15618" width="9.140625" style="68" hidden="1" customWidth="1"/>
    <col min="15619" max="15619" width="42.42578125" style="68" customWidth="1"/>
    <col min="15620" max="15620" width="11.7109375" style="68" customWidth="1"/>
    <col min="15621" max="15621" width="18.7109375" style="68" customWidth="1"/>
    <col min="15622" max="15622" width="4.28515625" style="68" customWidth="1"/>
    <col min="15623" max="15623" width="11.28515625" style="68" customWidth="1"/>
    <col min="15624" max="15624" width="10.28515625" style="68" customWidth="1"/>
    <col min="15625" max="15625" width="8.5703125" style="68" customWidth="1"/>
    <col min="15626" max="15626" width="13" style="68" customWidth="1"/>
    <col min="15627" max="15627" width="9.140625" style="68"/>
    <col min="15628" max="15628" width="11.85546875" style="68" customWidth="1"/>
    <col min="15629" max="15871" width="9.140625" style="68"/>
    <col min="15872" max="15872" width="6.42578125" style="68" customWidth="1"/>
    <col min="15873" max="15873" width="5.140625" style="68" customWidth="1"/>
    <col min="15874" max="15874" width="9.140625" style="68" hidden="1" customWidth="1"/>
    <col min="15875" max="15875" width="42.42578125" style="68" customWidth="1"/>
    <col min="15876" max="15876" width="11.7109375" style="68" customWidth="1"/>
    <col min="15877" max="15877" width="18.7109375" style="68" customWidth="1"/>
    <col min="15878" max="15878" width="4.28515625" style="68" customWidth="1"/>
    <col min="15879" max="15879" width="11.28515625" style="68" customWidth="1"/>
    <col min="15880" max="15880" width="10.28515625" style="68" customWidth="1"/>
    <col min="15881" max="15881" width="8.5703125" style="68" customWidth="1"/>
    <col min="15882" max="15882" width="13" style="68" customWidth="1"/>
    <col min="15883" max="15883" width="9.140625" style="68"/>
    <col min="15884" max="15884" width="11.85546875" style="68" customWidth="1"/>
    <col min="15885" max="16127" width="9.140625" style="68"/>
    <col min="16128" max="16128" width="6.42578125" style="68" customWidth="1"/>
    <col min="16129" max="16129" width="5.140625" style="68" customWidth="1"/>
    <col min="16130" max="16130" width="9.140625" style="68" hidden="1" customWidth="1"/>
    <col min="16131" max="16131" width="42.42578125" style="68" customWidth="1"/>
    <col min="16132" max="16132" width="11.7109375" style="68" customWidth="1"/>
    <col min="16133" max="16133" width="18.7109375" style="68" customWidth="1"/>
    <col min="16134" max="16134" width="4.28515625" style="68" customWidth="1"/>
    <col min="16135" max="16135" width="11.28515625" style="68" customWidth="1"/>
    <col min="16136" max="16136" width="10.28515625" style="68" customWidth="1"/>
    <col min="16137" max="16137" width="8.5703125" style="68" customWidth="1"/>
    <col min="16138" max="16138" width="13" style="68" customWidth="1"/>
    <col min="16139" max="16139" width="9.140625" style="68"/>
    <col min="16140" max="16140" width="11.85546875" style="68" customWidth="1"/>
    <col min="16141" max="16384" width="9.140625" style="68"/>
  </cols>
  <sheetData>
    <row r="1" spans="1:11" ht="20.25" customHeight="1" x14ac:dyDescent="0.25">
      <c r="C1" s="67" t="s">
        <v>1081</v>
      </c>
      <c r="K1" s="71"/>
    </row>
    <row r="2" spans="1:11" ht="16.5" thickBot="1" x14ac:dyDescent="0.3">
      <c r="C2" s="72" t="s">
        <v>1072</v>
      </c>
      <c r="H2" s="3" t="s">
        <v>190</v>
      </c>
      <c r="K2" s="147" t="s">
        <v>1071</v>
      </c>
    </row>
    <row r="3" spans="1:11" s="76" customFormat="1" ht="26.25" thickBot="1" x14ac:dyDescent="0.3">
      <c r="A3" s="123" t="s">
        <v>0</v>
      </c>
      <c r="B3" s="151" t="s">
        <v>1062</v>
      </c>
      <c r="C3" s="73" t="s">
        <v>2</v>
      </c>
      <c r="D3" s="74" t="s">
        <v>3</v>
      </c>
      <c r="E3" s="75" t="s">
        <v>191</v>
      </c>
      <c r="F3" s="144" t="s">
        <v>1069</v>
      </c>
      <c r="G3" s="145" t="s">
        <v>186</v>
      </c>
      <c r="H3" s="148" t="s">
        <v>1073</v>
      </c>
      <c r="I3" s="150" t="s">
        <v>1075</v>
      </c>
      <c r="J3" s="150" t="s">
        <v>1076</v>
      </c>
      <c r="K3" s="149" t="s">
        <v>1074</v>
      </c>
    </row>
    <row r="4" spans="1:11" ht="30" x14ac:dyDescent="0.2">
      <c r="A4" s="81">
        <v>71000763</v>
      </c>
      <c r="B4" s="152" t="s">
        <v>193</v>
      </c>
      <c r="C4" s="77">
        <v>7001</v>
      </c>
      <c r="D4" s="78">
        <v>3111</v>
      </c>
      <c r="E4" s="79"/>
      <c r="F4" s="80" t="s">
        <v>192</v>
      </c>
      <c r="G4" s="125">
        <v>69080</v>
      </c>
      <c r="H4" s="92">
        <f t="shared" ref="H4:H67" si="0">ROUND(G4/1000*$H$445,3)</f>
        <v>69.081000000000003</v>
      </c>
      <c r="I4" s="93">
        <f t="shared" ref="I4" si="1">ROUND(H4*0.34,3)</f>
        <v>23.488</v>
      </c>
      <c r="J4" s="93">
        <f>ROUND(H4*0.02,3)</f>
        <v>1.3819999999999999</v>
      </c>
      <c r="K4" s="94">
        <f t="shared" ref="K4:K67" si="2">SUM(H4:J4)</f>
        <v>93.951000000000008</v>
      </c>
    </row>
    <row r="5" spans="1:11" ht="30" x14ac:dyDescent="0.2">
      <c r="A5" s="85">
        <v>71000755</v>
      </c>
      <c r="B5" s="153" t="s">
        <v>195</v>
      </c>
      <c r="C5" s="82">
        <v>7002</v>
      </c>
      <c r="D5" s="83">
        <v>3111</v>
      </c>
      <c r="E5" s="84"/>
      <c r="F5" s="83" t="s">
        <v>194</v>
      </c>
      <c r="G5" s="126">
        <v>71820</v>
      </c>
      <c r="H5" s="86">
        <f t="shared" si="0"/>
        <v>71.820999999999998</v>
      </c>
      <c r="I5" s="87">
        <f t="shared" ref="I5:I68" si="3">ROUND(H5*0.34,3)</f>
        <v>24.419</v>
      </c>
      <c r="J5" s="87">
        <f t="shared" ref="J5:J68" si="4">ROUND(H5*0.02,3)</f>
        <v>1.4359999999999999</v>
      </c>
      <c r="K5" s="88">
        <f t="shared" si="2"/>
        <v>97.675999999999988</v>
      </c>
    </row>
    <row r="6" spans="1:11" ht="15" x14ac:dyDescent="0.2">
      <c r="A6" s="89">
        <v>71000691</v>
      </c>
      <c r="B6" s="153" t="s">
        <v>197</v>
      </c>
      <c r="C6" s="82">
        <v>7003</v>
      </c>
      <c r="D6" s="83">
        <v>3111</v>
      </c>
      <c r="E6" s="84"/>
      <c r="F6" s="83" t="s">
        <v>196</v>
      </c>
      <c r="G6" s="126">
        <v>74952</v>
      </c>
      <c r="H6" s="86">
        <f t="shared" si="0"/>
        <v>74.953000000000003</v>
      </c>
      <c r="I6" s="87">
        <f t="shared" si="3"/>
        <v>25.484000000000002</v>
      </c>
      <c r="J6" s="87">
        <f t="shared" si="4"/>
        <v>1.4990000000000001</v>
      </c>
      <c r="K6" s="88">
        <f t="shared" si="2"/>
        <v>101.93600000000001</v>
      </c>
    </row>
    <row r="7" spans="1:11" ht="15" x14ac:dyDescent="0.2">
      <c r="A7" s="85">
        <v>71000666</v>
      </c>
      <c r="B7" s="153" t="s">
        <v>199</v>
      </c>
      <c r="C7" s="82">
        <v>7004</v>
      </c>
      <c r="D7" s="83">
        <v>3111</v>
      </c>
      <c r="E7" s="84"/>
      <c r="F7" s="83" t="s">
        <v>198</v>
      </c>
      <c r="G7" s="126">
        <v>59488</v>
      </c>
      <c r="H7" s="86">
        <f t="shared" si="0"/>
        <v>59.488999999999997</v>
      </c>
      <c r="I7" s="87">
        <f t="shared" si="3"/>
        <v>20.225999999999999</v>
      </c>
      <c r="J7" s="87">
        <f t="shared" si="4"/>
        <v>1.19</v>
      </c>
      <c r="K7" s="88">
        <f t="shared" si="2"/>
        <v>80.905000000000001</v>
      </c>
    </row>
    <row r="8" spans="1:11" ht="15" x14ac:dyDescent="0.2">
      <c r="A8" s="85">
        <v>71000658</v>
      </c>
      <c r="B8" s="153" t="s">
        <v>201</v>
      </c>
      <c r="C8" s="82">
        <v>7005</v>
      </c>
      <c r="D8" s="83">
        <v>3111</v>
      </c>
      <c r="E8" s="84"/>
      <c r="F8" s="83" t="s">
        <v>200</v>
      </c>
      <c r="G8" s="126">
        <v>67980</v>
      </c>
      <c r="H8" s="86">
        <f t="shared" si="0"/>
        <v>67.980999999999995</v>
      </c>
      <c r="I8" s="87">
        <f t="shared" si="3"/>
        <v>23.114000000000001</v>
      </c>
      <c r="J8" s="87">
        <f t="shared" si="4"/>
        <v>1.36</v>
      </c>
      <c r="K8" s="88">
        <f t="shared" si="2"/>
        <v>92.454999999999998</v>
      </c>
    </row>
    <row r="9" spans="1:11" ht="15" x14ac:dyDescent="0.2">
      <c r="A9" s="85">
        <v>71000682</v>
      </c>
      <c r="B9" s="153" t="s">
        <v>203</v>
      </c>
      <c r="C9" s="82">
        <v>7006</v>
      </c>
      <c r="D9" s="83">
        <v>3111</v>
      </c>
      <c r="E9" s="84"/>
      <c r="F9" s="83" t="s">
        <v>202</v>
      </c>
      <c r="G9" s="126">
        <v>61884</v>
      </c>
      <c r="H9" s="86">
        <f t="shared" si="0"/>
        <v>61.884999999999998</v>
      </c>
      <c r="I9" s="87">
        <f t="shared" si="3"/>
        <v>21.041</v>
      </c>
      <c r="J9" s="87">
        <f t="shared" si="4"/>
        <v>1.238</v>
      </c>
      <c r="K9" s="88">
        <f t="shared" si="2"/>
        <v>84.164000000000001</v>
      </c>
    </row>
    <row r="10" spans="1:11" ht="30" x14ac:dyDescent="0.2">
      <c r="A10" s="85">
        <v>71000747</v>
      </c>
      <c r="B10" s="153" t="s">
        <v>205</v>
      </c>
      <c r="C10" s="82">
        <v>7007</v>
      </c>
      <c r="D10" s="83">
        <v>3111</v>
      </c>
      <c r="E10" s="84"/>
      <c r="F10" s="83" t="s">
        <v>204</v>
      </c>
      <c r="G10" s="126">
        <v>95700</v>
      </c>
      <c r="H10" s="86">
        <f t="shared" si="0"/>
        <v>95.700999999999993</v>
      </c>
      <c r="I10" s="87">
        <f t="shared" si="3"/>
        <v>32.537999999999997</v>
      </c>
      <c r="J10" s="87">
        <f t="shared" si="4"/>
        <v>1.9139999999999999</v>
      </c>
      <c r="K10" s="88">
        <f t="shared" si="2"/>
        <v>130.15299999999996</v>
      </c>
    </row>
    <row r="11" spans="1:11" ht="15" x14ac:dyDescent="0.2">
      <c r="A11" s="85">
        <v>71000712</v>
      </c>
      <c r="B11" s="153" t="s">
        <v>207</v>
      </c>
      <c r="C11" s="82">
        <v>7008</v>
      </c>
      <c r="D11" s="83">
        <v>3111</v>
      </c>
      <c r="E11" s="84"/>
      <c r="F11" s="83" t="s">
        <v>206</v>
      </c>
      <c r="G11" s="126">
        <v>58032</v>
      </c>
      <c r="H11" s="86">
        <f t="shared" si="0"/>
        <v>58.033000000000001</v>
      </c>
      <c r="I11" s="87">
        <f t="shared" si="3"/>
        <v>19.731000000000002</v>
      </c>
      <c r="J11" s="87">
        <f t="shared" si="4"/>
        <v>1.161</v>
      </c>
      <c r="K11" s="88">
        <f t="shared" si="2"/>
        <v>78.925000000000011</v>
      </c>
    </row>
    <row r="12" spans="1:11" ht="30" x14ac:dyDescent="0.2">
      <c r="A12" s="85">
        <v>71000640</v>
      </c>
      <c r="B12" s="153" t="s">
        <v>209</v>
      </c>
      <c r="C12" s="82">
        <v>7009</v>
      </c>
      <c r="D12" s="83">
        <v>3111</v>
      </c>
      <c r="E12" s="84"/>
      <c r="F12" s="83" t="s">
        <v>208</v>
      </c>
      <c r="G12" s="126">
        <v>52020</v>
      </c>
      <c r="H12" s="86">
        <f t="shared" si="0"/>
        <v>52.021000000000001</v>
      </c>
      <c r="I12" s="87">
        <f t="shared" si="3"/>
        <v>17.687000000000001</v>
      </c>
      <c r="J12" s="87">
        <f t="shared" si="4"/>
        <v>1.04</v>
      </c>
      <c r="K12" s="88">
        <f t="shared" si="2"/>
        <v>70.748000000000005</v>
      </c>
    </row>
    <row r="13" spans="1:11" ht="30" x14ac:dyDescent="0.2">
      <c r="A13" s="85">
        <v>71194550</v>
      </c>
      <c r="B13" s="153" t="s">
        <v>211</v>
      </c>
      <c r="C13" s="82">
        <v>7010</v>
      </c>
      <c r="D13" s="83">
        <v>3111</v>
      </c>
      <c r="E13" s="84"/>
      <c r="F13" s="83" t="s">
        <v>210</v>
      </c>
      <c r="G13" s="126">
        <v>75405</v>
      </c>
      <c r="H13" s="86">
        <f t="shared" si="0"/>
        <v>75.406000000000006</v>
      </c>
      <c r="I13" s="87">
        <f t="shared" si="3"/>
        <v>25.638000000000002</v>
      </c>
      <c r="J13" s="87">
        <f t="shared" si="4"/>
        <v>1.508</v>
      </c>
      <c r="K13" s="88">
        <f t="shared" si="2"/>
        <v>102.55200000000001</v>
      </c>
    </row>
    <row r="14" spans="1:11" ht="15" x14ac:dyDescent="0.2">
      <c r="A14" s="85">
        <v>71011439</v>
      </c>
      <c r="B14" s="153" t="s">
        <v>213</v>
      </c>
      <c r="C14" s="82">
        <v>7011</v>
      </c>
      <c r="D14" s="83">
        <v>3111</v>
      </c>
      <c r="E14" s="84"/>
      <c r="F14" s="83" t="s">
        <v>212</v>
      </c>
      <c r="G14" s="126">
        <v>20220</v>
      </c>
      <c r="H14" s="86">
        <f t="shared" si="0"/>
        <v>20.22</v>
      </c>
      <c r="I14" s="87">
        <f t="shared" si="3"/>
        <v>6.875</v>
      </c>
      <c r="J14" s="87">
        <f t="shared" si="4"/>
        <v>0.40400000000000003</v>
      </c>
      <c r="K14" s="88">
        <f t="shared" si="2"/>
        <v>27.498999999999999</v>
      </c>
    </row>
    <row r="15" spans="1:11" ht="15" x14ac:dyDescent="0.2">
      <c r="A15" s="85">
        <v>70993475</v>
      </c>
      <c r="B15" s="153" t="s">
        <v>215</v>
      </c>
      <c r="C15" s="82">
        <v>7012</v>
      </c>
      <c r="D15" s="83">
        <v>3111</v>
      </c>
      <c r="E15" s="84"/>
      <c r="F15" s="83" t="s">
        <v>214</v>
      </c>
      <c r="G15" s="126">
        <v>14145</v>
      </c>
      <c r="H15" s="86">
        <f t="shared" si="0"/>
        <v>14.145</v>
      </c>
      <c r="I15" s="87">
        <f t="shared" si="3"/>
        <v>4.8090000000000002</v>
      </c>
      <c r="J15" s="87">
        <f t="shared" si="4"/>
        <v>0.28299999999999997</v>
      </c>
      <c r="K15" s="88">
        <f t="shared" si="2"/>
        <v>19.237000000000002</v>
      </c>
    </row>
    <row r="16" spans="1:11" ht="15" x14ac:dyDescent="0.2">
      <c r="A16" s="85">
        <v>70981540</v>
      </c>
      <c r="B16" s="153" t="s">
        <v>217</v>
      </c>
      <c r="C16" s="82">
        <v>7013</v>
      </c>
      <c r="D16" s="83">
        <v>3111</v>
      </c>
      <c r="E16" s="84"/>
      <c r="F16" s="83" t="s">
        <v>216</v>
      </c>
      <c r="G16" s="126">
        <v>25980</v>
      </c>
      <c r="H16" s="86">
        <f t="shared" si="0"/>
        <v>25.98</v>
      </c>
      <c r="I16" s="87">
        <f t="shared" si="3"/>
        <v>8.8330000000000002</v>
      </c>
      <c r="J16" s="87">
        <f t="shared" si="4"/>
        <v>0.52</v>
      </c>
      <c r="K16" s="88">
        <f t="shared" si="2"/>
        <v>35.333000000000006</v>
      </c>
    </row>
    <row r="17" spans="1:11" ht="30" x14ac:dyDescent="0.2">
      <c r="A17" s="85">
        <v>75017423</v>
      </c>
      <c r="B17" s="154" t="s">
        <v>219</v>
      </c>
      <c r="C17" s="82">
        <v>7014</v>
      </c>
      <c r="D17" s="83">
        <v>3111</v>
      </c>
      <c r="E17" s="84"/>
      <c r="F17" s="83" t="s">
        <v>218</v>
      </c>
      <c r="G17" s="126">
        <v>60060</v>
      </c>
      <c r="H17" s="86">
        <f t="shared" si="0"/>
        <v>60.061</v>
      </c>
      <c r="I17" s="87">
        <f t="shared" si="3"/>
        <v>20.420999999999999</v>
      </c>
      <c r="J17" s="87">
        <f t="shared" si="4"/>
        <v>1.2010000000000001</v>
      </c>
      <c r="K17" s="88">
        <f t="shared" si="2"/>
        <v>81.682999999999993</v>
      </c>
    </row>
    <row r="18" spans="1:11" ht="30" x14ac:dyDescent="0.2">
      <c r="A18" s="85">
        <v>75017504</v>
      </c>
      <c r="B18" s="153" t="s">
        <v>221</v>
      </c>
      <c r="C18" s="82">
        <v>7015</v>
      </c>
      <c r="D18" s="83">
        <v>3111</v>
      </c>
      <c r="E18" s="84"/>
      <c r="F18" s="83" t="s">
        <v>220</v>
      </c>
      <c r="G18" s="126">
        <v>64032</v>
      </c>
      <c r="H18" s="86">
        <f t="shared" si="0"/>
        <v>64.033000000000001</v>
      </c>
      <c r="I18" s="87">
        <f t="shared" si="3"/>
        <v>21.771000000000001</v>
      </c>
      <c r="J18" s="87">
        <f t="shared" si="4"/>
        <v>1.2809999999999999</v>
      </c>
      <c r="K18" s="88">
        <f t="shared" si="2"/>
        <v>87.085000000000008</v>
      </c>
    </row>
    <row r="19" spans="1:11" ht="15" x14ac:dyDescent="0.2">
      <c r="A19" s="85">
        <v>70999848</v>
      </c>
      <c r="B19" s="153" t="s">
        <v>223</v>
      </c>
      <c r="C19" s="82">
        <v>7016</v>
      </c>
      <c r="D19" s="83">
        <v>3111</v>
      </c>
      <c r="E19" s="84"/>
      <c r="F19" s="83" t="s">
        <v>222</v>
      </c>
      <c r="G19" s="126">
        <v>13608</v>
      </c>
      <c r="H19" s="86">
        <f t="shared" si="0"/>
        <v>13.608000000000001</v>
      </c>
      <c r="I19" s="87">
        <f t="shared" si="3"/>
        <v>4.6269999999999998</v>
      </c>
      <c r="J19" s="87">
        <f t="shared" si="4"/>
        <v>0.27200000000000002</v>
      </c>
      <c r="K19" s="88">
        <f t="shared" si="2"/>
        <v>18.506999999999998</v>
      </c>
    </row>
    <row r="20" spans="1:11" ht="15" x14ac:dyDescent="0.2">
      <c r="A20" s="85">
        <v>70983372</v>
      </c>
      <c r="B20" s="155" t="s">
        <v>225</v>
      </c>
      <c r="C20" s="82">
        <v>7017</v>
      </c>
      <c r="D20" s="83">
        <v>3111</v>
      </c>
      <c r="E20" s="84"/>
      <c r="F20" s="83" t="s">
        <v>224</v>
      </c>
      <c r="G20" s="126">
        <v>23752</v>
      </c>
      <c r="H20" s="86">
        <f t="shared" si="0"/>
        <v>23.751999999999999</v>
      </c>
      <c r="I20" s="87">
        <f t="shared" si="3"/>
        <v>8.0760000000000005</v>
      </c>
      <c r="J20" s="87">
        <f t="shared" si="4"/>
        <v>0.47499999999999998</v>
      </c>
      <c r="K20" s="88">
        <f t="shared" si="2"/>
        <v>32.302999999999997</v>
      </c>
    </row>
    <row r="21" spans="1:11" ht="15" x14ac:dyDescent="0.2">
      <c r="A21" s="85">
        <v>70995605</v>
      </c>
      <c r="B21" s="153" t="s">
        <v>227</v>
      </c>
      <c r="C21" s="82">
        <v>7018</v>
      </c>
      <c r="D21" s="83">
        <v>3111</v>
      </c>
      <c r="E21" s="84"/>
      <c r="F21" s="83" t="s">
        <v>226</v>
      </c>
      <c r="G21" s="126">
        <v>7161</v>
      </c>
      <c r="H21" s="86">
        <f t="shared" si="0"/>
        <v>7.1609999999999996</v>
      </c>
      <c r="I21" s="87">
        <f t="shared" si="3"/>
        <v>2.4350000000000001</v>
      </c>
      <c r="J21" s="87">
        <f t="shared" si="4"/>
        <v>0.14299999999999999</v>
      </c>
      <c r="K21" s="88">
        <f t="shared" si="2"/>
        <v>9.7390000000000008</v>
      </c>
    </row>
    <row r="22" spans="1:11" ht="15" x14ac:dyDescent="0.2">
      <c r="A22" s="85">
        <v>75016575</v>
      </c>
      <c r="B22" s="153" t="s">
        <v>229</v>
      </c>
      <c r="C22" s="82">
        <v>7019</v>
      </c>
      <c r="D22" s="83">
        <v>3111</v>
      </c>
      <c r="E22" s="84"/>
      <c r="F22" s="83" t="s">
        <v>228</v>
      </c>
      <c r="G22" s="126">
        <v>18519</v>
      </c>
      <c r="H22" s="86">
        <f t="shared" si="0"/>
        <v>18.518999999999998</v>
      </c>
      <c r="I22" s="87">
        <f t="shared" si="3"/>
        <v>6.2960000000000003</v>
      </c>
      <c r="J22" s="87">
        <f t="shared" si="4"/>
        <v>0.37</v>
      </c>
      <c r="K22" s="88">
        <f t="shared" si="2"/>
        <v>25.184999999999999</v>
      </c>
    </row>
    <row r="23" spans="1:11" ht="15" x14ac:dyDescent="0.2">
      <c r="A23" s="85">
        <v>71006036</v>
      </c>
      <c r="B23" s="153" t="s">
        <v>231</v>
      </c>
      <c r="C23" s="82">
        <v>7020</v>
      </c>
      <c r="D23" s="83">
        <v>3111</v>
      </c>
      <c r="E23" s="84"/>
      <c r="F23" s="83" t="s">
        <v>230</v>
      </c>
      <c r="G23" s="126">
        <v>11400</v>
      </c>
      <c r="H23" s="86">
        <f t="shared" si="0"/>
        <v>11.4</v>
      </c>
      <c r="I23" s="87">
        <f t="shared" si="3"/>
        <v>3.8759999999999999</v>
      </c>
      <c r="J23" s="87">
        <f t="shared" si="4"/>
        <v>0.22800000000000001</v>
      </c>
      <c r="K23" s="88">
        <f t="shared" si="2"/>
        <v>15.504</v>
      </c>
    </row>
    <row r="24" spans="1:11" ht="15" x14ac:dyDescent="0.2">
      <c r="A24" s="85">
        <v>71006401</v>
      </c>
      <c r="B24" s="153" t="s">
        <v>233</v>
      </c>
      <c r="C24" s="82">
        <v>7021</v>
      </c>
      <c r="D24" s="83">
        <v>3111</v>
      </c>
      <c r="E24" s="84"/>
      <c r="F24" s="83" t="s">
        <v>232</v>
      </c>
      <c r="G24" s="126">
        <v>7320</v>
      </c>
      <c r="H24" s="86">
        <f t="shared" si="0"/>
        <v>7.32</v>
      </c>
      <c r="I24" s="87">
        <f t="shared" si="3"/>
        <v>2.4889999999999999</v>
      </c>
      <c r="J24" s="87">
        <f t="shared" si="4"/>
        <v>0.14599999999999999</v>
      </c>
      <c r="K24" s="88">
        <f t="shared" si="2"/>
        <v>9.9550000000000018</v>
      </c>
    </row>
    <row r="25" spans="1:11" ht="15" x14ac:dyDescent="0.2">
      <c r="A25" s="85">
        <v>75007851</v>
      </c>
      <c r="B25" s="153" t="s">
        <v>235</v>
      </c>
      <c r="C25" s="82">
        <v>7022</v>
      </c>
      <c r="D25" s="83">
        <v>3111</v>
      </c>
      <c r="E25" s="84"/>
      <c r="F25" s="83" t="s">
        <v>234</v>
      </c>
      <c r="G25" s="126">
        <v>32034</v>
      </c>
      <c r="H25" s="86">
        <f t="shared" si="0"/>
        <v>32.033999999999999</v>
      </c>
      <c r="I25" s="87">
        <f t="shared" si="3"/>
        <v>10.891999999999999</v>
      </c>
      <c r="J25" s="87">
        <f t="shared" si="4"/>
        <v>0.64100000000000001</v>
      </c>
      <c r="K25" s="88">
        <f t="shared" si="2"/>
        <v>43.567</v>
      </c>
    </row>
    <row r="26" spans="1:11" ht="15" x14ac:dyDescent="0.2">
      <c r="A26" s="85">
        <v>70990859</v>
      </c>
      <c r="B26" s="153" t="s">
        <v>237</v>
      </c>
      <c r="C26" s="82">
        <v>7024</v>
      </c>
      <c r="D26" s="83">
        <v>3111</v>
      </c>
      <c r="E26" s="84"/>
      <c r="F26" s="83" t="s">
        <v>236</v>
      </c>
      <c r="G26" s="126">
        <v>14550</v>
      </c>
      <c r="H26" s="86">
        <f t="shared" si="0"/>
        <v>14.55</v>
      </c>
      <c r="I26" s="87">
        <f t="shared" si="3"/>
        <v>4.9470000000000001</v>
      </c>
      <c r="J26" s="87">
        <f t="shared" si="4"/>
        <v>0.29099999999999998</v>
      </c>
      <c r="K26" s="88">
        <f t="shared" si="2"/>
        <v>19.788</v>
      </c>
    </row>
    <row r="27" spans="1:11" ht="15" x14ac:dyDescent="0.2">
      <c r="A27" s="85">
        <v>70993858</v>
      </c>
      <c r="B27" s="153" t="s">
        <v>239</v>
      </c>
      <c r="C27" s="82">
        <v>7025</v>
      </c>
      <c r="D27" s="83">
        <v>3111</v>
      </c>
      <c r="E27" s="84"/>
      <c r="F27" s="83" t="s">
        <v>238</v>
      </c>
      <c r="G27" s="126">
        <v>6954</v>
      </c>
      <c r="H27" s="86">
        <f t="shared" si="0"/>
        <v>6.9539999999999997</v>
      </c>
      <c r="I27" s="87">
        <f t="shared" si="3"/>
        <v>2.3639999999999999</v>
      </c>
      <c r="J27" s="87">
        <f t="shared" si="4"/>
        <v>0.13900000000000001</v>
      </c>
      <c r="K27" s="88">
        <f t="shared" si="2"/>
        <v>9.456999999999999</v>
      </c>
    </row>
    <row r="28" spans="1:11" ht="30" x14ac:dyDescent="0.2">
      <c r="A28" s="85">
        <v>70988901</v>
      </c>
      <c r="B28" s="153" t="s">
        <v>241</v>
      </c>
      <c r="C28" s="82">
        <v>7026</v>
      </c>
      <c r="D28" s="83">
        <v>3111</v>
      </c>
      <c r="E28" s="91"/>
      <c r="F28" s="83" t="s">
        <v>240</v>
      </c>
      <c r="G28" s="126">
        <v>58702</v>
      </c>
      <c r="H28" s="92">
        <f t="shared" si="0"/>
        <v>58.703000000000003</v>
      </c>
      <c r="I28" s="93">
        <f t="shared" si="3"/>
        <v>19.959</v>
      </c>
      <c r="J28" s="93">
        <f t="shared" si="4"/>
        <v>1.1739999999999999</v>
      </c>
      <c r="K28" s="94">
        <f t="shared" si="2"/>
        <v>79.836000000000013</v>
      </c>
    </row>
    <row r="29" spans="1:11" ht="15" x14ac:dyDescent="0.2">
      <c r="A29" s="85">
        <v>75019019</v>
      </c>
      <c r="B29" s="156" t="s">
        <v>243</v>
      </c>
      <c r="C29" s="82">
        <v>7027</v>
      </c>
      <c r="D29" s="83">
        <v>3111</v>
      </c>
      <c r="E29" s="84"/>
      <c r="F29" s="83" t="s">
        <v>242</v>
      </c>
      <c r="G29" s="126">
        <v>14789</v>
      </c>
      <c r="H29" s="86">
        <f t="shared" si="0"/>
        <v>14.789</v>
      </c>
      <c r="I29" s="87">
        <f t="shared" si="3"/>
        <v>5.0279999999999996</v>
      </c>
      <c r="J29" s="87">
        <f t="shared" si="4"/>
        <v>0.29599999999999999</v>
      </c>
      <c r="K29" s="88">
        <f t="shared" si="2"/>
        <v>20.113</v>
      </c>
    </row>
    <row r="30" spans="1:11" ht="15" x14ac:dyDescent="0.2">
      <c r="A30" s="85">
        <v>71013008</v>
      </c>
      <c r="B30" s="153" t="s">
        <v>245</v>
      </c>
      <c r="C30" s="82">
        <v>7028</v>
      </c>
      <c r="D30" s="83">
        <v>3111</v>
      </c>
      <c r="E30" s="84"/>
      <c r="F30" s="83" t="s">
        <v>244</v>
      </c>
      <c r="G30" s="126">
        <v>15120</v>
      </c>
      <c r="H30" s="86">
        <f t="shared" si="0"/>
        <v>15.12</v>
      </c>
      <c r="I30" s="87">
        <f t="shared" si="3"/>
        <v>5.141</v>
      </c>
      <c r="J30" s="87">
        <f t="shared" si="4"/>
        <v>0.30199999999999999</v>
      </c>
      <c r="K30" s="88">
        <f t="shared" si="2"/>
        <v>20.562999999999999</v>
      </c>
    </row>
    <row r="31" spans="1:11" ht="30" x14ac:dyDescent="0.2">
      <c r="A31" s="85">
        <v>61222356</v>
      </c>
      <c r="B31" s="156" t="s">
        <v>247</v>
      </c>
      <c r="C31" s="82">
        <v>7029</v>
      </c>
      <c r="D31" s="83">
        <v>3231</v>
      </c>
      <c r="E31" s="84"/>
      <c r="F31" s="83" t="s">
        <v>246</v>
      </c>
      <c r="G31" s="126">
        <v>35280</v>
      </c>
      <c r="H31" s="86">
        <f t="shared" si="0"/>
        <v>35.28</v>
      </c>
      <c r="I31" s="87">
        <f t="shared" si="3"/>
        <v>11.994999999999999</v>
      </c>
      <c r="J31" s="87">
        <f t="shared" si="4"/>
        <v>0.70599999999999996</v>
      </c>
      <c r="K31" s="88">
        <f t="shared" si="2"/>
        <v>47.981000000000002</v>
      </c>
    </row>
    <row r="32" spans="1:11" ht="30" x14ac:dyDescent="0.2">
      <c r="A32" s="85">
        <v>61222364</v>
      </c>
      <c r="B32" s="156" t="s">
        <v>249</v>
      </c>
      <c r="C32" s="82">
        <v>7030</v>
      </c>
      <c r="D32" s="83">
        <v>3231</v>
      </c>
      <c r="E32" s="84"/>
      <c r="F32" s="83" t="s">
        <v>248</v>
      </c>
      <c r="G32" s="126">
        <v>99294</v>
      </c>
      <c r="H32" s="86">
        <f t="shared" si="0"/>
        <v>99.295000000000002</v>
      </c>
      <c r="I32" s="87">
        <f t="shared" si="3"/>
        <v>33.76</v>
      </c>
      <c r="J32" s="87">
        <f t="shared" si="4"/>
        <v>1.986</v>
      </c>
      <c r="K32" s="88">
        <f t="shared" si="2"/>
        <v>135.041</v>
      </c>
    </row>
    <row r="33" spans="1:11" ht="15" x14ac:dyDescent="0.2">
      <c r="A33" s="85">
        <v>62695258</v>
      </c>
      <c r="B33" s="153" t="s">
        <v>251</v>
      </c>
      <c r="C33" s="82">
        <v>7031</v>
      </c>
      <c r="D33" s="83">
        <v>3231</v>
      </c>
      <c r="E33" s="84"/>
      <c r="F33" s="83" t="s">
        <v>250</v>
      </c>
      <c r="G33" s="126">
        <v>13710</v>
      </c>
      <c r="H33" s="86">
        <f t="shared" si="0"/>
        <v>13.71</v>
      </c>
      <c r="I33" s="87">
        <f t="shared" si="3"/>
        <v>4.6609999999999996</v>
      </c>
      <c r="J33" s="87">
        <f t="shared" si="4"/>
        <v>0.27400000000000002</v>
      </c>
      <c r="K33" s="88">
        <f t="shared" si="2"/>
        <v>18.645000000000003</v>
      </c>
    </row>
    <row r="34" spans="1:11" ht="15" x14ac:dyDescent="0.2">
      <c r="A34" s="85">
        <v>62695312</v>
      </c>
      <c r="B34" s="153" t="s">
        <v>253</v>
      </c>
      <c r="C34" s="82">
        <v>7032</v>
      </c>
      <c r="D34" s="83">
        <v>3231</v>
      </c>
      <c r="E34" s="84"/>
      <c r="F34" s="83" t="s">
        <v>252</v>
      </c>
      <c r="G34" s="126">
        <v>7320</v>
      </c>
      <c r="H34" s="86">
        <f t="shared" si="0"/>
        <v>7.32</v>
      </c>
      <c r="I34" s="87">
        <f t="shared" si="3"/>
        <v>2.4889999999999999</v>
      </c>
      <c r="J34" s="87">
        <f t="shared" si="4"/>
        <v>0.14599999999999999</v>
      </c>
      <c r="K34" s="88">
        <f t="shared" si="2"/>
        <v>9.9550000000000018</v>
      </c>
    </row>
    <row r="35" spans="1:11" ht="15" x14ac:dyDescent="0.2">
      <c r="A35" s="85">
        <v>62694812</v>
      </c>
      <c r="B35" s="153" t="s">
        <v>255</v>
      </c>
      <c r="C35" s="82">
        <v>7033</v>
      </c>
      <c r="D35" s="83">
        <v>3231</v>
      </c>
      <c r="E35" s="84"/>
      <c r="F35" s="83" t="s">
        <v>254</v>
      </c>
      <c r="G35" s="126">
        <v>9630</v>
      </c>
      <c r="H35" s="86">
        <f t="shared" si="0"/>
        <v>9.6300000000000008</v>
      </c>
      <c r="I35" s="87">
        <f t="shared" si="3"/>
        <v>3.274</v>
      </c>
      <c r="J35" s="87">
        <f t="shared" si="4"/>
        <v>0.193</v>
      </c>
      <c r="K35" s="88">
        <f t="shared" si="2"/>
        <v>13.097</v>
      </c>
    </row>
    <row r="36" spans="1:11" ht="30" x14ac:dyDescent="0.2">
      <c r="A36" s="85">
        <v>61222275</v>
      </c>
      <c r="B36" s="154" t="s">
        <v>257</v>
      </c>
      <c r="C36" s="82">
        <v>7034</v>
      </c>
      <c r="D36" s="83">
        <v>3233</v>
      </c>
      <c r="E36" s="84"/>
      <c r="F36" s="83" t="s">
        <v>256</v>
      </c>
      <c r="G36" s="126">
        <v>38605</v>
      </c>
      <c r="H36" s="86">
        <f t="shared" si="0"/>
        <v>38.604999999999997</v>
      </c>
      <c r="I36" s="87">
        <f t="shared" si="3"/>
        <v>13.125999999999999</v>
      </c>
      <c r="J36" s="87">
        <f t="shared" si="4"/>
        <v>0.77200000000000002</v>
      </c>
      <c r="K36" s="88">
        <f t="shared" si="2"/>
        <v>52.502999999999993</v>
      </c>
    </row>
    <row r="37" spans="1:11" ht="15" x14ac:dyDescent="0.2">
      <c r="A37" s="85">
        <v>62690493</v>
      </c>
      <c r="B37" s="153" t="s">
        <v>259</v>
      </c>
      <c r="C37" s="82">
        <v>7035</v>
      </c>
      <c r="D37" s="83">
        <v>3233</v>
      </c>
      <c r="E37" s="84"/>
      <c r="F37" s="83" t="s">
        <v>258</v>
      </c>
      <c r="G37" s="126">
        <v>17130</v>
      </c>
      <c r="H37" s="86">
        <f t="shared" si="0"/>
        <v>17.13</v>
      </c>
      <c r="I37" s="87">
        <f t="shared" si="3"/>
        <v>5.8239999999999998</v>
      </c>
      <c r="J37" s="87">
        <f t="shared" si="4"/>
        <v>0.34300000000000003</v>
      </c>
      <c r="K37" s="88">
        <f t="shared" si="2"/>
        <v>23.297000000000001</v>
      </c>
    </row>
    <row r="38" spans="1:11" ht="30" x14ac:dyDescent="0.2">
      <c r="A38" s="85">
        <v>62695380</v>
      </c>
      <c r="B38" s="156" t="s">
        <v>261</v>
      </c>
      <c r="C38" s="82">
        <v>7036</v>
      </c>
      <c r="D38" s="83">
        <v>3233</v>
      </c>
      <c r="E38" s="84"/>
      <c r="F38" s="83" t="s">
        <v>260</v>
      </c>
      <c r="G38" s="126">
        <v>16410</v>
      </c>
      <c r="H38" s="86">
        <f t="shared" si="0"/>
        <v>16.41</v>
      </c>
      <c r="I38" s="87">
        <f t="shared" si="3"/>
        <v>5.5789999999999997</v>
      </c>
      <c r="J38" s="87">
        <f t="shared" si="4"/>
        <v>0.32800000000000001</v>
      </c>
      <c r="K38" s="88">
        <f t="shared" si="2"/>
        <v>22.317</v>
      </c>
    </row>
    <row r="39" spans="1:11" ht="15" x14ac:dyDescent="0.2">
      <c r="A39" s="85">
        <v>62694723</v>
      </c>
      <c r="B39" s="153" t="s">
        <v>263</v>
      </c>
      <c r="C39" s="82">
        <v>7037</v>
      </c>
      <c r="D39" s="83">
        <v>3233</v>
      </c>
      <c r="E39" s="84"/>
      <c r="F39" s="83" t="s">
        <v>262</v>
      </c>
      <c r="G39" s="126">
        <v>16032</v>
      </c>
      <c r="H39" s="86">
        <f t="shared" si="0"/>
        <v>16.032</v>
      </c>
      <c r="I39" s="87">
        <f t="shared" si="3"/>
        <v>5.4509999999999996</v>
      </c>
      <c r="J39" s="87">
        <f t="shared" si="4"/>
        <v>0.32100000000000001</v>
      </c>
      <c r="K39" s="88">
        <f t="shared" si="2"/>
        <v>21.804000000000002</v>
      </c>
    </row>
    <row r="40" spans="1:11" ht="30" x14ac:dyDescent="0.2">
      <c r="A40" s="85">
        <v>75017580</v>
      </c>
      <c r="B40" s="153" t="s">
        <v>265</v>
      </c>
      <c r="C40" s="82">
        <v>7038</v>
      </c>
      <c r="D40" s="83">
        <v>3141</v>
      </c>
      <c r="E40" s="84"/>
      <c r="F40" s="83" t="s">
        <v>264</v>
      </c>
      <c r="G40" s="126">
        <v>65175</v>
      </c>
      <c r="H40" s="86">
        <f t="shared" si="0"/>
        <v>65.176000000000002</v>
      </c>
      <c r="I40" s="87">
        <f t="shared" si="3"/>
        <v>22.16</v>
      </c>
      <c r="J40" s="87">
        <f t="shared" si="4"/>
        <v>1.304</v>
      </c>
      <c r="K40" s="88">
        <f t="shared" si="2"/>
        <v>88.64</v>
      </c>
    </row>
    <row r="41" spans="1:11" ht="30" x14ac:dyDescent="0.2">
      <c r="A41" s="85">
        <v>70886105</v>
      </c>
      <c r="B41" s="153" t="s">
        <v>267</v>
      </c>
      <c r="C41" s="82">
        <v>7039</v>
      </c>
      <c r="D41" s="83">
        <v>3117</v>
      </c>
      <c r="E41" s="84"/>
      <c r="F41" s="83" t="s">
        <v>266</v>
      </c>
      <c r="G41" s="126">
        <v>22902</v>
      </c>
      <c r="H41" s="86">
        <f t="shared" si="0"/>
        <v>22.902000000000001</v>
      </c>
      <c r="I41" s="87">
        <f t="shared" si="3"/>
        <v>7.7869999999999999</v>
      </c>
      <c r="J41" s="87">
        <f t="shared" si="4"/>
        <v>0.45800000000000002</v>
      </c>
      <c r="K41" s="88">
        <f t="shared" si="2"/>
        <v>31.146999999999998</v>
      </c>
    </row>
    <row r="42" spans="1:11" ht="30" x14ac:dyDescent="0.2">
      <c r="A42" s="85">
        <v>75018136</v>
      </c>
      <c r="B42" s="155" t="s">
        <v>269</v>
      </c>
      <c r="C42" s="82">
        <v>7040</v>
      </c>
      <c r="D42" s="83">
        <v>3117</v>
      </c>
      <c r="E42" s="91"/>
      <c r="F42" s="83" t="s">
        <v>268</v>
      </c>
      <c r="G42" s="126">
        <v>10065</v>
      </c>
      <c r="H42" s="92">
        <f t="shared" si="0"/>
        <v>10.065</v>
      </c>
      <c r="I42" s="93">
        <f t="shared" si="3"/>
        <v>3.4220000000000002</v>
      </c>
      <c r="J42" s="93">
        <f t="shared" si="4"/>
        <v>0.20100000000000001</v>
      </c>
      <c r="K42" s="94">
        <f t="shared" si="2"/>
        <v>13.688000000000001</v>
      </c>
    </row>
    <row r="43" spans="1:11" ht="30" x14ac:dyDescent="0.2">
      <c r="A43" s="85">
        <v>75001659</v>
      </c>
      <c r="B43" s="153" t="s">
        <v>271</v>
      </c>
      <c r="C43" s="82">
        <v>7041</v>
      </c>
      <c r="D43" s="83">
        <v>3117</v>
      </c>
      <c r="E43" s="84"/>
      <c r="F43" s="83" t="s">
        <v>270</v>
      </c>
      <c r="G43" s="126">
        <v>37350</v>
      </c>
      <c r="H43" s="86">
        <f t="shared" si="0"/>
        <v>37.35</v>
      </c>
      <c r="I43" s="87">
        <f t="shared" si="3"/>
        <v>12.699</v>
      </c>
      <c r="J43" s="87">
        <f t="shared" si="4"/>
        <v>0.747</v>
      </c>
      <c r="K43" s="88">
        <f t="shared" si="2"/>
        <v>50.795999999999999</v>
      </c>
    </row>
    <row r="44" spans="1:11" ht="15" x14ac:dyDescent="0.2">
      <c r="A44" s="85">
        <v>71006087</v>
      </c>
      <c r="B44" s="153" t="s">
        <v>273</v>
      </c>
      <c r="C44" s="82">
        <v>7043</v>
      </c>
      <c r="D44" s="83">
        <v>3117</v>
      </c>
      <c r="E44" s="91"/>
      <c r="F44" s="83" t="s">
        <v>272</v>
      </c>
      <c r="G44" s="126">
        <v>15226</v>
      </c>
      <c r="H44" s="92">
        <f t="shared" si="0"/>
        <v>15.226000000000001</v>
      </c>
      <c r="I44" s="93">
        <f t="shared" si="3"/>
        <v>5.1769999999999996</v>
      </c>
      <c r="J44" s="93">
        <f t="shared" si="4"/>
        <v>0.30499999999999999</v>
      </c>
      <c r="K44" s="94">
        <f t="shared" si="2"/>
        <v>20.707999999999998</v>
      </c>
    </row>
    <row r="45" spans="1:11" ht="30" x14ac:dyDescent="0.2">
      <c r="A45" s="85">
        <v>70983917</v>
      </c>
      <c r="B45" s="153" t="s">
        <v>275</v>
      </c>
      <c r="C45" s="82">
        <v>7044</v>
      </c>
      <c r="D45" s="83">
        <v>3117</v>
      </c>
      <c r="E45" s="84"/>
      <c r="F45" s="83" t="s">
        <v>274</v>
      </c>
      <c r="G45" s="126">
        <v>30297</v>
      </c>
      <c r="H45" s="86">
        <f t="shared" si="0"/>
        <v>30.297000000000001</v>
      </c>
      <c r="I45" s="87">
        <f t="shared" si="3"/>
        <v>10.301</v>
      </c>
      <c r="J45" s="87">
        <f t="shared" si="4"/>
        <v>0.60599999999999998</v>
      </c>
      <c r="K45" s="88">
        <f t="shared" si="2"/>
        <v>41.204000000000001</v>
      </c>
    </row>
    <row r="46" spans="1:11" ht="15" x14ac:dyDescent="0.2">
      <c r="A46" s="85">
        <v>71000895</v>
      </c>
      <c r="B46" s="153" t="s">
        <v>277</v>
      </c>
      <c r="C46" s="82">
        <v>7045</v>
      </c>
      <c r="D46" s="83">
        <v>3117</v>
      </c>
      <c r="E46" s="84"/>
      <c r="F46" s="83" t="s">
        <v>276</v>
      </c>
      <c r="G46" s="126">
        <v>7320</v>
      </c>
      <c r="H46" s="86">
        <f t="shared" si="0"/>
        <v>7.32</v>
      </c>
      <c r="I46" s="87">
        <f t="shared" si="3"/>
        <v>2.4889999999999999</v>
      </c>
      <c r="J46" s="87">
        <f t="shared" si="4"/>
        <v>0.14599999999999999</v>
      </c>
      <c r="K46" s="88">
        <f t="shared" si="2"/>
        <v>9.9550000000000018</v>
      </c>
    </row>
    <row r="47" spans="1:11" ht="30" x14ac:dyDescent="0.2">
      <c r="A47" s="85">
        <v>70984981</v>
      </c>
      <c r="B47" s="153" t="s">
        <v>279</v>
      </c>
      <c r="C47" s="82">
        <v>7046</v>
      </c>
      <c r="D47" s="83">
        <v>3117</v>
      </c>
      <c r="E47" s="84"/>
      <c r="F47" s="83" t="s">
        <v>278</v>
      </c>
      <c r="G47" s="126">
        <v>41136</v>
      </c>
      <c r="H47" s="86">
        <f t="shared" si="0"/>
        <v>41.136000000000003</v>
      </c>
      <c r="I47" s="87">
        <f t="shared" si="3"/>
        <v>13.986000000000001</v>
      </c>
      <c r="J47" s="87">
        <f t="shared" si="4"/>
        <v>0.82299999999999995</v>
      </c>
      <c r="K47" s="88">
        <f t="shared" si="2"/>
        <v>55.945</v>
      </c>
    </row>
    <row r="48" spans="1:11" ht="30" x14ac:dyDescent="0.2">
      <c r="A48" s="85">
        <v>75008319</v>
      </c>
      <c r="B48" s="153" t="s">
        <v>281</v>
      </c>
      <c r="C48" s="82">
        <v>7047</v>
      </c>
      <c r="D48" s="83">
        <v>3117</v>
      </c>
      <c r="E48" s="84"/>
      <c r="F48" s="83" t="s">
        <v>280</v>
      </c>
      <c r="G48" s="126">
        <v>38392</v>
      </c>
      <c r="H48" s="86">
        <f t="shared" si="0"/>
        <v>38.392000000000003</v>
      </c>
      <c r="I48" s="87">
        <f t="shared" si="3"/>
        <v>13.053000000000001</v>
      </c>
      <c r="J48" s="87">
        <f t="shared" si="4"/>
        <v>0.76800000000000002</v>
      </c>
      <c r="K48" s="88">
        <f t="shared" si="2"/>
        <v>52.213000000000008</v>
      </c>
    </row>
    <row r="49" spans="1:11" ht="30" x14ac:dyDescent="0.2">
      <c r="A49" s="85">
        <v>70992061</v>
      </c>
      <c r="B49" s="153" t="s">
        <v>283</v>
      </c>
      <c r="C49" s="82">
        <v>7048</v>
      </c>
      <c r="D49" s="83">
        <v>3117</v>
      </c>
      <c r="E49" s="84"/>
      <c r="F49" s="83" t="s">
        <v>282</v>
      </c>
      <c r="G49" s="126">
        <v>15456</v>
      </c>
      <c r="H49" s="86">
        <f t="shared" si="0"/>
        <v>15.456</v>
      </c>
      <c r="I49" s="87">
        <f t="shared" si="3"/>
        <v>5.2549999999999999</v>
      </c>
      <c r="J49" s="87">
        <f t="shared" si="4"/>
        <v>0.309</v>
      </c>
      <c r="K49" s="88">
        <f t="shared" si="2"/>
        <v>21.02</v>
      </c>
    </row>
    <row r="50" spans="1:11" ht="30" x14ac:dyDescent="0.2">
      <c r="A50" s="85">
        <v>75015854</v>
      </c>
      <c r="B50" s="153" t="s">
        <v>285</v>
      </c>
      <c r="C50" s="82">
        <v>7049</v>
      </c>
      <c r="D50" s="83">
        <v>3117</v>
      </c>
      <c r="E50" s="84"/>
      <c r="F50" s="83" t="s">
        <v>284</v>
      </c>
      <c r="G50" s="126">
        <v>14640</v>
      </c>
      <c r="H50" s="86">
        <f t="shared" si="0"/>
        <v>14.64</v>
      </c>
      <c r="I50" s="87">
        <f t="shared" si="3"/>
        <v>4.9779999999999998</v>
      </c>
      <c r="J50" s="87">
        <f t="shared" si="4"/>
        <v>0.29299999999999998</v>
      </c>
      <c r="K50" s="88">
        <f t="shared" si="2"/>
        <v>19.911000000000001</v>
      </c>
    </row>
    <row r="51" spans="1:11" ht="30" x14ac:dyDescent="0.2">
      <c r="A51" s="85">
        <v>71004475</v>
      </c>
      <c r="B51" s="153" t="s">
        <v>287</v>
      </c>
      <c r="C51" s="82">
        <v>7050</v>
      </c>
      <c r="D51" s="83">
        <v>3117</v>
      </c>
      <c r="E51" s="84"/>
      <c r="F51" s="83" t="s">
        <v>286</v>
      </c>
      <c r="G51" s="126">
        <v>25927</v>
      </c>
      <c r="H51" s="86">
        <f t="shared" si="0"/>
        <v>25.927</v>
      </c>
      <c r="I51" s="87">
        <f t="shared" si="3"/>
        <v>8.8149999999999995</v>
      </c>
      <c r="J51" s="87">
        <f t="shared" si="4"/>
        <v>0.51900000000000002</v>
      </c>
      <c r="K51" s="88">
        <f t="shared" si="2"/>
        <v>35.260999999999996</v>
      </c>
    </row>
    <row r="52" spans="1:11" ht="15" x14ac:dyDescent="0.2">
      <c r="A52" s="85">
        <v>70986789</v>
      </c>
      <c r="B52" s="153" t="s">
        <v>289</v>
      </c>
      <c r="C52" s="82">
        <v>7051</v>
      </c>
      <c r="D52" s="83">
        <v>3117</v>
      </c>
      <c r="E52" s="84"/>
      <c r="F52" s="83" t="s">
        <v>288</v>
      </c>
      <c r="G52" s="126">
        <v>10740</v>
      </c>
      <c r="H52" s="86">
        <f t="shared" si="0"/>
        <v>10.74</v>
      </c>
      <c r="I52" s="87">
        <f t="shared" si="3"/>
        <v>3.6520000000000001</v>
      </c>
      <c r="J52" s="87">
        <f t="shared" si="4"/>
        <v>0.215</v>
      </c>
      <c r="K52" s="88">
        <f t="shared" si="2"/>
        <v>14.606999999999999</v>
      </c>
    </row>
    <row r="53" spans="1:11" ht="30" x14ac:dyDescent="0.2">
      <c r="A53" s="85">
        <v>75019001</v>
      </c>
      <c r="B53" s="153" t="s">
        <v>291</v>
      </c>
      <c r="C53" s="82">
        <v>7052</v>
      </c>
      <c r="D53" s="83">
        <v>3117</v>
      </c>
      <c r="E53" s="84"/>
      <c r="F53" s="83" t="s">
        <v>290</v>
      </c>
      <c r="G53" s="126">
        <v>39390</v>
      </c>
      <c r="H53" s="86">
        <f t="shared" si="0"/>
        <v>39.39</v>
      </c>
      <c r="I53" s="87">
        <f t="shared" si="3"/>
        <v>13.393000000000001</v>
      </c>
      <c r="J53" s="87">
        <f t="shared" si="4"/>
        <v>0.78800000000000003</v>
      </c>
      <c r="K53" s="88">
        <f t="shared" si="2"/>
        <v>53.570999999999998</v>
      </c>
    </row>
    <row r="54" spans="1:11" ht="30" x14ac:dyDescent="0.2">
      <c r="A54" s="85">
        <v>75016753</v>
      </c>
      <c r="B54" s="153" t="s">
        <v>293</v>
      </c>
      <c r="C54" s="82">
        <v>7053</v>
      </c>
      <c r="D54" s="83">
        <v>3117</v>
      </c>
      <c r="E54" s="84"/>
      <c r="F54" s="83" t="s">
        <v>292</v>
      </c>
      <c r="G54" s="126">
        <v>18786</v>
      </c>
      <c r="H54" s="86">
        <f t="shared" si="0"/>
        <v>18.786000000000001</v>
      </c>
      <c r="I54" s="87">
        <f t="shared" si="3"/>
        <v>6.3869999999999996</v>
      </c>
      <c r="J54" s="87">
        <f t="shared" si="4"/>
        <v>0.376</v>
      </c>
      <c r="K54" s="88">
        <f t="shared" si="2"/>
        <v>25.549000000000003</v>
      </c>
    </row>
    <row r="55" spans="1:11" ht="15" x14ac:dyDescent="0.2">
      <c r="A55" s="97">
        <v>70986096</v>
      </c>
      <c r="B55" s="155" t="s">
        <v>295</v>
      </c>
      <c r="C55" s="95">
        <v>7054</v>
      </c>
      <c r="D55" s="96">
        <v>3117</v>
      </c>
      <c r="E55" s="84"/>
      <c r="F55" s="96" t="s">
        <v>294</v>
      </c>
      <c r="G55" s="127">
        <v>53137</v>
      </c>
      <c r="H55" s="86">
        <f t="shared" si="0"/>
        <v>53.137999999999998</v>
      </c>
      <c r="I55" s="87">
        <f t="shared" si="3"/>
        <v>18.067</v>
      </c>
      <c r="J55" s="87">
        <f t="shared" si="4"/>
        <v>1.0629999999999999</v>
      </c>
      <c r="K55" s="88">
        <f t="shared" si="2"/>
        <v>72.268000000000001</v>
      </c>
    </row>
    <row r="56" spans="1:11" ht="15" x14ac:dyDescent="0.2">
      <c r="A56" s="85">
        <v>49333852</v>
      </c>
      <c r="B56" s="153" t="s">
        <v>297</v>
      </c>
      <c r="C56" s="82">
        <v>7055</v>
      </c>
      <c r="D56" s="83">
        <v>3113</v>
      </c>
      <c r="E56" s="84"/>
      <c r="F56" s="83" t="s">
        <v>296</v>
      </c>
      <c r="G56" s="126">
        <v>138228</v>
      </c>
      <c r="H56" s="86">
        <f t="shared" si="0"/>
        <v>138.22900000000001</v>
      </c>
      <c r="I56" s="87">
        <f t="shared" si="3"/>
        <v>46.997999999999998</v>
      </c>
      <c r="J56" s="87">
        <f t="shared" si="4"/>
        <v>2.7650000000000001</v>
      </c>
      <c r="K56" s="88">
        <f t="shared" si="2"/>
        <v>187.99199999999999</v>
      </c>
    </row>
    <row r="57" spans="1:11" ht="15" x14ac:dyDescent="0.2">
      <c r="A57" s="85">
        <v>69172366</v>
      </c>
      <c r="B57" s="153" t="s">
        <v>299</v>
      </c>
      <c r="C57" s="82">
        <v>7056</v>
      </c>
      <c r="D57" s="83">
        <v>3113</v>
      </c>
      <c r="E57" s="84"/>
      <c r="F57" s="83" t="s">
        <v>298</v>
      </c>
      <c r="G57" s="126">
        <v>83789</v>
      </c>
      <c r="H57" s="86">
        <f t="shared" si="0"/>
        <v>83.79</v>
      </c>
      <c r="I57" s="87">
        <f t="shared" si="3"/>
        <v>28.489000000000001</v>
      </c>
      <c r="J57" s="87">
        <f t="shared" si="4"/>
        <v>1.6759999999999999</v>
      </c>
      <c r="K57" s="88">
        <f t="shared" si="2"/>
        <v>113.95500000000001</v>
      </c>
    </row>
    <row r="58" spans="1:11" ht="30" x14ac:dyDescent="0.2">
      <c r="A58" s="85">
        <v>62694774</v>
      </c>
      <c r="B58" s="153" t="s">
        <v>301</v>
      </c>
      <c r="C58" s="82">
        <v>7057</v>
      </c>
      <c r="D58" s="83">
        <v>3113</v>
      </c>
      <c r="E58" s="84"/>
      <c r="F58" s="83" t="s">
        <v>300</v>
      </c>
      <c r="G58" s="126">
        <v>69090</v>
      </c>
      <c r="H58" s="86">
        <f t="shared" si="0"/>
        <v>69.090999999999994</v>
      </c>
      <c r="I58" s="87">
        <f t="shared" si="3"/>
        <v>23.491</v>
      </c>
      <c r="J58" s="87">
        <f t="shared" si="4"/>
        <v>1.3819999999999999</v>
      </c>
      <c r="K58" s="88">
        <f t="shared" si="2"/>
        <v>93.963999999999999</v>
      </c>
    </row>
    <row r="59" spans="1:11" ht="30" x14ac:dyDescent="0.2">
      <c r="A59" s="85">
        <v>62693123</v>
      </c>
      <c r="B59" s="153" t="s">
        <v>303</v>
      </c>
      <c r="C59" s="82">
        <v>7058</v>
      </c>
      <c r="D59" s="83">
        <v>3113</v>
      </c>
      <c r="E59" s="91"/>
      <c r="F59" s="83" t="s">
        <v>302</v>
      </c>
      <c r="G59" s="126">
        <v>86792</v>
      </c>
      <c r="H59" s="92">
        <f t="shared" si="0"/>
        <v>86.793000000000006</v>
      </c>
      <c r="I59" s="93">
        <f t="shared" si="3"/>
        <v>29.51</v>
      </c>
      <c r="J59" s="93">
        <f t="shared" si="4"/>
        <v>1.736</v>
      </c>
      <c r="K59" s="94">
        <f t="shared" si="2"/>
        <v>118.03900000000002</v>
      </c>
    </row>
    <row r="60" spans="1:11" ht="15" x14ac:dyDescent="0.2">
      <c r="A60" s="85">
        <v>62060422</v>
      </c>
      <c r="B60" s="153" t="s">
        <v>305</v>
      </c>
      <c r="C60" s="82">
        <v>7060</v>
      </c>
      <c r="D60" s="83">
        <v>3113</v>
      </c>
      <c r="E60" s="84"/>
      <c r="F60" s="83" t="s">
        <v>304</v>
      </c>
      <c r="G60" s="126">
        <v>110534</v>
      </c>
      <c r="H60" s="86">
        <f t="shared" si="0"/>
        <v>110.535</v>
      </c>
      <c r="I60" s="87">
        <f t="shared" si="3"/>
        <v>37.582000000000001</v>
      </c>
      <c r="J60" s="87">
        <f t="shared" si="4"/>
        <v>2.2109999999999999</v>
      </c>
      <c r="K60" s="88">
        <f t="shared" si="2"/>
        <v>150.328</v>
      </c>
    </row>
    <row r="61" spans="1:11" ht="30" x14ac:dyDescent="0.2">
      <c r="A61" s="85">
        <v>70886083</v>
      </c>
      <c r="B61" s="153" t="s">
        <v>307</v>
      </c>
      <c r="C61" s="82">
        <v>7061</v>
      </c>
      <c r="D61" s="83">
        <v>3113</v>
      </c>
      <c r="E61" s="84"/>
      <c r="F61" s="83" t="s">
        <v>306</v>
      </c>
      <c r="G61" s="126">
        <v>131364</v>
      </c>
      <c r="H61" s="86">
        <f t="shared" si="0"/>
        <v>131.36500000000001</v>
      </c>
      <c r="I61" s="87">
        <f t="shared" si="3"/>
        <v>44.664000000000001</v>
      </c>
      <c r="J61" s="87">
        <f t="shared" si="4"/>
        <v>2.6269999999999998</v>
      </c>
      <c r="K61" s="88">
        <f t="shared" si="2"/>
        <v>178.65600000000001</v>
      </c>
    </row>
    <row r="62" spans="1:11" ht="15" x14ac:dyDescent="0.2">
      <c r="A62" s="85">
        <v>62695177</v>
      </c>
      <c r="B62" s="156" t="s">
        <v>309</v>
      </c>
      <c r="C62" s="82">
        <v>7062</v>
      </c>
      <c r="D62" s="83">
        <v>3113</v>
      </c>
      <c r="E62" s="91"/>
      <c r="F62" s="83" t="s">
        <v>308</v>
      </c>
      <c r="G62" s="126">
        <v>133358</v>
      </c>
      <c r="H62" s="92">
        <f t="shared" si="0"/>
        <v>133.35900000000001</v>
      </c>
      <c r="I62" s="93">
        <f t="shared" si="3"/>
        <v>45.341999999999999</v>
      </c>
      <c r="J62" s="93">
        <f t="shared" si="4"/>
        <v>2.6669999999999998</v>
      </c>
      <c r="K62" s="94">
        <f t="shared" si="2"/>
        <v>181.36800000000002</v>
      </c>
    </row>
    <row r="63" spans="1:11" ht="30" x14ac:dyDescent="0.2">
      <c r="A63" s="85">
        <v>69172480</v>
      </c>
      <c r="B63" s="153" t="s">
        <v>311</v>
      </c>
      <c r="C63" s="82">
        <v>7063</v>
      </c>
      <c r="D63" s="83">
        <v>3113</v>
      </c>
      <c r="E63" s="91"/>
      <c r="F63" s="83" t="s">
        <v>310</v>
      </c>
      <c r="G63" s="126">
        <v>80324</v>
      </c>
      <c r="H63" s="92">
        <f t="shared" si="0"/>
        <v>80.325000000000003</v>
      </c>
      <c r="I63" s="93">
        <f t="shared" si="3"/>
        <v>27.311</v>
      </c>
      <c r="J63" s="93">
        <f t="shared" si="4"/>
        <v>1.607</v>
      </c>
      <c r="K63" s="94">
        <f t="shared" si="2"/>
        <v>109.24299999999999</v>
      </c>
    </row>
    <row r="64" spans="1:11" ht="30" x14ac:dyDescent="0.2">
      <c r="A64" s="85">
        <v>69172382</v>
      </c>
      <c r="B64" s="153" t="s">
        <v>313</v>
      </c>
      <c r="C64" s="82">
        <v>7064</v>
      </c>
      <c r="D64" s="83">
        <v>3113</v>
      </c>
      <c r="E64" s="84"/>
      <c r="F64" s="83" t="s">
        <v>312</v>
      </c>
      <c r="G64" s="126">
        <v>92808</v>
      </c>
      <c r="H64" s="86">
        <f t="shared" si="0"/>
        <v>92.808999999999997</v>
      </c>
      <c r="I64" s="87">
        <f t="shared" si="3"/>
        <v>31.555</v>
      </c>
      <c r="J64" s="87">
        <f t="shared" si="4"/>
        <v>1.8560000000000001</v>
      </c>
      <c r="K64" s="88">
        <f t="shared" si="2"/>
        <v>126.22</v>
      </c>
    </row>
    <row r="65" spans="1:11" ht="30" x14ac:dyDescent="0.2">
      <c r="A65" s="85">
        <v>70886091</v>
      </c>
      <c r="B65" s="153" t="s">
        <v>315</v>
      </c>
      <c r="C65" s="82">
        <v>7065</v>
      </c>
      <c r="D65" s="83">
        <v>3113</v>
      </c>
      <c r="E65" s="84"/>
      <c r="F65" s="83" t="s">
        <v>314</v>
      </c>
      <c r="G65" s="126">
        <v>122203</v>
      </c>
      <c r="H65" s="86">
        <f t="shared" si="0"/>
        <v>122.20399999999999</v>
      </c>
      <c r="I65" s="87">
        <f t="shared" si="3"/>
        <v>41.548999999999999</v>
      </c>
      <c r="J65" s="87">
        <f t="shared" si="4"/>
        <v>2.444</v>
      </c>
      <c r="K65" s="88">
        <f t="shared" si="2"/>
        <v>166.19699999999997</v>
      </c>
    </row>
    <row r="66" spans="1:11" ht="15" x14ac:dyDescent="0.2">
      <c r="A66" s="85">
        <v>62692755</v>
      </c>
      <c r="B66" s="156" t="s">
        <v>317</v>
      </c>
      <c r="C66" s="82">
        <v>7066</v>
      </c>
      <c r="D66" s="83">
        <v>3113</v>
      </c>
      <c r="E66" s="84"/>
      <c r="F66" s="83" t="s">
        <v>316</v>
      </c>
      <c r="G66" s="126">
        <v>137839</v>
      </c>
      <c r="H66" s="86">
        <f t="shared" si="0"/>
        <v>137.84</v>
      </c>
      <c r="I66" s="87">
        <f t="shared" si="3"/>
        <v>46.866</v>
      </c>
      <c r="J66" s="87">
        <f t="shared" si="4"/>
        <v>2.7570000000000001</v>
      </c>
      <c r="K66" s="88">
        <f t="shared" si="2"/>
        <v>187.46300000000002</v>
      </c>
    </row>
    <row r="67" spans="1:11" ht="30" x14ac:dyDescent="0.2">
      <c r="A67" s="85">
        <v>70886075</v>
      </c>
      <c r="B67" s="153" t="s">
        <v>319</v>
      </c>
      <c r="C67" s="82">
        <v>7067</v>
      </c>
      <c r="D67" s="83">
        <v>3113</v>
      </c>
      <c r="E67" s="84"/>
      <c r="F67" s="83" t="s">
        <v>318</v>
      </c>
      <c r="G67" s="126">
        <v>100114</v>
      </c>
      <c r="H67" s="86">
        <f t="shared" si="0"/>
        <v>100.11499999999999</v>
      </c>
      <c r="I67" s="87">
        <f t="shared" si="3"/>
        <v>34.039000000000001</v>
      </c>
      <c r="J67" s="87">
        <f t="shared" si="4"/>
        <v>2.0019999999999998</v>
      </c>
      <c r="K67" s="88">
        <f t="shared" si="2"/>
        <v>136.15600000000001</v>
      </c>
    </row>
    <row r="68" spans="1:11" ht="15" x14ac:dyDescent="0.2">
      <c r="A68" s="85">
        <v>62694987</v>
      </c>
      <c r="B68" s="154" t="s">
        <v>321</v>
      </c>
      <c r="C68" s="82">
        <v>7068</v>
      </c>
      <c r="D68" s="83">
        <v>3113</v>
      </c>
      <c r="E68" s="84"/>
      <c r="F68" s="83" t="s">
        <v>320</v>
      </c>
      <c r="G68" s="126">
        <v>149751</v>
      </c>
      <c r="H68" s="86">
        <f t="shared" ref="H68:H131" si="5">ROUND(G68/1000*$H$445,3)</f>
        <v>149.75299999999999</v>
      </c>
      <c r="I68" s="87">
        <f t="shared" si="3"/>
        <v>50.915999999999997</v>
      </c>
      <c r="J68" s="87">
        <f t="shared" si="4"/>
        <v>2.9950000000000001</v>
      </c>
      <c r="K68" s="88">
        <f t="shared" ref="K68:K131" si="6">SUM(H68:J68)</f>
        <v>203.66399999999999</v>
      </c>
    </row>
    <row r="69" spans="1:11" ht="30" x14ac:dyDescent="0.2">
      <c r="A69" s="85">
        <v>62694863</v>
      </c>
      <c r="B69" s="153" t="s">
        <v>323</v>
      </c>
      <c r="C69" s="82">
        <v>7069</v>
      </c>
      <c r="D69" s="83">
        <v>3113</v>
      </c>
      <c r="E69" s="84"/>
      <c r="F69" s="83" t="s">
        <v>322</v>
      </c>
      <c r="G69" s="126">
        <v>191322</v>
      </c>
      <c r="H69" s="86">
        <f t="shared" si="5"/>
        <v>191.32400000000001</v>
      </c>
      <c r="I69" s="87">
        <f t="shared" ref="I69:I132" si="7">ROUND(H69*0.34,3)</f>
        <v>65.05</v>
      </c>
      <c r="J69" s="87">
        <f t="shared" ref="J69:J132" si="8">ROUND(H69*0.02,3)</f>
        <v>3.8260000000000001</v>
      </c>
      <c r="K69" s="88">
        <f t="shared" si="6"/>
        <v>260.20000000000005</v>
      </c>
    </row>
    <row r="70" spans="1:11" ht="30" x14ac:dyDescent="0.2">
      <c r="A70" s="85">
        <v>70886113</v>
      </c>
      <c r="B70" s="153" t="s">
        <v>325</v>
      </c>
      <c r="C70" s="82">
        <v>7070</v>
      </c>
      <c r="D70" s="83">
        <v>3113</v>
      </c>
      <c r="E70" s="91"/>
      <c r="F70" s="83" t="s">
        <v>324</v>
      </c>
      <c r="G70" s="126">
        <v>93387</v>
      </c>
      <c r="H70" s="92">
        <f t="shared" si="5"/>
        <v>93.388000000000005</v>
      </c>
      <c r="I70" s="93">
        <f t="shared" si="7"/>
        <v>31.751999999999999</v>
      </c>
      <c r="J70" s="93">
        <f t="shared" si="8"/>
        <v>1.8680000000000001</v>
      </c>
      <c r="K70" s="94">
        <f t="shared" si="6"/>
        <v>127.008</v>
      </c>
    </row>
    <row r="71" spans="1:11" ht="30" x14ac:dyDescent="0.2">
      <c r="A71" s="85">
        <v>70986126</v>
      </c>
      <c r="B71" s="154" t="s">
        <v>327</v>
      </c>
      <c r="C71" s="98">
        <v>7073</v>
      </c>
      <c r="D71" s="83">
        <v>3113</v>
      </c>
      <c r="E71" s="84"/>
      <c r="F71" s="83" t="s">
        <v>326</v>
      </c>
      <c r="G71" s="126">
        <v>104460</v>
      </c>
      <c r="H71" s="86">
        <f t="shared" si="5"/>
        <v>104.461</v>
      </c>
      <c r="I71" s="87">
        <f t="shared" si="7"/>
        <v>35.517000000000003</v>
      </c>
      <c r="J71" s="87">
        <f t="shared" si="8"/>
        <v>2.089</v>
      </c>
      <c r="K71" s="88">
        <f t="shared" si="6"/>
        <v>142.06700000000001</v>
      </c>
    </row>
    <row r="72" spans="1:11" ht="30" x14ac:dyDescent="0.2">
      <c r="A72" s="85">
        <v>62695398</v>
      </c>
      <c r="B72" s="153" t="s">
        <v>329</v>
      </c>
      <c r="C72" s="82">
        <v>7074</v>
      </c>
      <c r="D72" s="83">
        <v>3113</v>
      </c>
      <c r="E72" s="84"/>
      <c r="F72" s="83" t="s">
        <v>328</v>
      </c>
      <c r="G72" s="126">
        <v>64260.000000000007</v>
      </c>
      <c r="H72" s="86">
        <f t="shared" si="5"/>
        <v>64.260999999999996</v>
      </c>
      <c r="I72" s="87">
        <f t="shared" si="7"/>
        <v>21.849</v>
      </c>
      <c r="J72" s="87">
        <f t="shared" si="8"/>
        <v>1.2849999999999999</v>
      </c>
      <c r="K72" s="88">
        <f t="shared" si="6"/>
        <v>87.394999999999996</v>
      </c>
    </row>
    <row r="73" spans="1:11" ht="15" x14ac:dyDescent="0.2">
      <c r="A73" s="85">
        <v>70996067</v>
      </c>
      <c r="B73" s="153" t="s">
        <v>331</v>
      </c>
      <c r="C73" s="82">
        <v>7075</v>
      </c>
      <c r="D73" s="83">
        <v>3113</v>
      </c>
      <c r="E73" s="91"/>
      <c r="F73" s="83" t="s">
        <v>330</v>
      </c>
      <c r="G73" s="126">
        <v>88433</v>
      </c>
      <c r="H73" s="92">
        <f t="shared" si="5"/>
        <v>88.433999999999997</v>
      </c>
      <c r="I73" s="93">
        <f t="shared" si="7"/>
        <v>30.068000000000001</v>
      </c>
      <c r="J73" s="93">
        <f t="shared" si="8"/>
        <v>1.7689999999999999</v>
      </c>
      <c r="K73" s="94">
        <f t="shared" si="6"/>
        <v>120.271</v>
      </c>
    </row>
    <row r="74" spans="1:11" ht="30" x14ac:dyDescent="0.2">
      <c r="A74" s="85">
        <v>62060449</v>
      </c>
      <c r="B74" s="153" t="s">
        <v>333</v>
      </c>
      <c r="C74" s="82">
        <v>7076</v>
      </c>
      <c r="D74" s="83">
        <v>3113</v>
      </c>
      <c r="E74" s="91"/>
      <c r="F74" s="83" t="s">
        <v>332</v>
      </c>
      <c r="G74" s="126">
        <v>117127</v>
      </c>
      <c r="H74" s="92">
        <f t="shared" si="5"/>
        <v>117.128</v>
      </c>
      <c r="I74" s="93">
        <f t="shared" si="7"/>
        <v>39.823999999999998</v>
      </c>
      <c r="J74" s="93">
        <f t="shared" si="8"/>
        <v>2.343</v>
      </c>
      <c r="K74" s="94">
        <f t="shared" si="6"/>
        <v>159.29499999999999</v>
      </c>
    </row>
    <row r="75" spans="1:11" ht="30" x14ac:dyDescent="0.2">
      <c r="A75" s="85">
        <v>70993254</v>
      </c>
      <c r="B75" s="153" t="s">
        <v>335</v>
      </c>
      <c r="C75" s="82">
        <v>7077</v>
      </c>
      <c r="D75" s="83">
        <v>3113</v>
      </c>
      <c r="E75" s="84"/>
      <c r="F75" s="83" t="s">
        <v>334</v>
      </c>
      <c r="G75" s="126">
        <v>42240</v>
      </c>
      <c r="H75" s="86">
        <f t="shared" si="5"/>
        <v>42.24</v>
      </c>
      <c r="I75" s="87">
        <f t="shared" si="7"/>
        <v>14.362</v>
      </c>
      <c r="J75" s="87">
        <f t="shared" si="8"/>
        <v>0.84499999999999997</v>
      </c>
      <c r="K75" s="88">
        <f t="shared" si="6"/>
        <v>57.447000000000003</v>
      </c>
    </row>
    <row r="76" spans="1:11" ht="30" x14ac:dyDescent="0.2">
      <c r="A76" s="85">
        <v>70987955</v>
      </c>
      <c r="B76" s="153" t="s">
        <v>337</v>
      </c>
      <c r="C76" s="82">
        <v>7078</v>
      </c>
      <c r="D76" s="83">
        <v>3113</v>
      </c>
      <c r="E76" s="84"/>
      <c r="F76" s="83" t="s">
        <v>336</v>
      </c>
      <c r="G76" s="126">
        <v>90780</v>
      </c>
      <c r="H76" s="86">
        <f t="shared" si="5"/>
        <v>90.781000000000006</v>
      </c>
      <c r="I76" s="87">
        <f t="shared" si="7"/>
        <v>30.866</v>
      </c>
      <c r="J76" s="87">
        <f t="shared" si="8"/>
        <v>1.8160000000000001</v>
      </c>
      <c r="K76" s="88">
        <f t="shared" si="6"/>
        <v>123.46300000000001</v>
      </c>
    </row>
    <row r="77" spans="1:11" ht="15" x14ac:dyDescent="0.2">
      <c r="A77" s="85">
        <v>69172552</v>
      </c>
      <c r="B77" s="153" t="s">
        <v>339</v>
      </c>
      <c r="C77" s="82">
        <v>7079</v>
      </c>
      <c r="D77" s="83">
        <v>3113</v>
      </c>
      <c r="E77" s="84"/>
      <c r="F77" s="83" t="s">
        <v>338</v>
      </c>
      <c r="G77" s="126">
        <v>87904</v>
      </c>
      <c r="H77" s="86">
        <f t="shared" si="5"/>
        <v>87.905000000000001</v>
      </c>
      <c r="I77" s="87">
        <f t="shared" si="7"/>
        <v>29.888000000000002</v>
      </c>
      <c r="J77" s="87">
        <f t="shared" si="8"/>
        <v>1.758</v>
      </c>
      <c r="K77" s="88">
        <f t="shared" si="6"/>
        <v>119.551</v>
      </c>
    </row>
    <row r="78" spans="1:11" ht="30" x14ac:dyDescent="0.2">
      <c r="A78" s="85">
        <v>62690973</v>
      </c>
      <c r="B78" s="153" t="s">
        <v>341</v>
      </c>
      <c r="C78" s="82">
        <v>7080</v>
      </c>
      <c r="D78" s="83">
        <v>3113</v>
      </c>
      <c r="E78" s="84"/>
      <c r="F78" s="83" t="s">
        <v>340</v>
      </c>
      <c r="G78" s="126">
        <v>124858</v>
      </c>
      <c r="H78" s="86">
        <f t="shared" si="5"/>
        <v>124.85899999999999</v>
      </c>
      <c r="I78" s="87">
        <f t="shared" si="7"/>
        <v>42.451999999999998</v>
      </c>
      <c r="J78" s="87">
        <f t="shared" si="8"/>
        <v>2.4969999999999999</v>
      </c>
      <c r="K78" s="88">
        <f t="shared" si="6"/>
        <v>169.80799999999999</v>
      </c>
    </row>
    <row r="79" spans="1:11" ht="15" x14ac:dyDescent="0.2">
      <c r="A79" s="85">
        <v>75017181</v>
      </c>
      <c r="B79" s="153" t="s">
        <v>343</v>
      </c>
      <c r="C79" s="82">
        <v>7081</v>
      </c>
      <c r="D79" s="83">
        <v>3113</v>
      </c>
      <c r="E79" s="84"/>
      <c r="F79" s="83" t="s">
        <v>342</v>
      </c>
      <c r="G79" s="126">
        <v>99370</v>
      </c>
      <c r="H79" s="86">
        <f t="shared" si="5"/>
        <v>99.370999999999995</v>
      </c>
      <c r="I79" s="87">
        <f t="shared" si="7"/>
        <v>33.786000000000001</v>
      </c>
      <c r="J79" s="87">
        <f t="shared" si="8"/>
        <v>1.9870000000000001</v>
      </c>
      <c r="K79" s="88">
        <f t="shared" si="6"/>
        <v>135.14399999999998</v>
      </c>
    </row>
    <row r="80" spans="1:11" ht="30" x14ac:dyDescent="0.2">
      <c r="A80" s="85">
        <v>75041511</v>
      </c>
      <c r="B80" s="153" t="s">
        <v>345</v>
      </c>
      <c r="C80" s="82">
        <v>7100</v>
      </c>
      <c r="D80" s="83">
        <v>3113</v>
      </c>
      <c r="E80" s="84"/>
      <c r="F80" s="83" t="s">
        <v>344</v>
      </c>
      <c r="G80" s="126">
        <v>129912</v>
      </c>
      <c r="H80" s="86">
        <f t="shared" si="5"/>
        <v>129.91300000000001</v>
      </c>
      <c r="I80" s="87">
        <f t="shared" si="7"/>
        <v>44.17</v>
      </c>
      <c r="J80" s="87">
        <f t="shared" si="8"/>
        <v>2.5979999999999999</v>
      </c>
      <c r="K80" s="88">
        <f t="shared" si="6"/>
        <v>176.68100000000004</v>
      </c>
    </row>
    <row r="81" spans="1:11" ht="30" x14ac:dyDescent="0.2">
      <c r="A81" s="97">
        <v>71295054</v>
      </c>
      <c r="B81" s="155" t="s">
        <v>347</v>
      </c>
      <c r="C81" s="95">
        <v>7101</v>
      </c>
      <c r="D81" s="96">
        <v>3111</v>
      </c>
      <c r="E81" s="84"/>
      <c r="F81" s="96" t="s">
        <v>346</v>
      </c>
      <c r="G81" s="127">
        <v>28152</v>
      </c>
      <c r="H81" s="86">
        <f t="shared" si="5"/>
        <v>28.152000000000001</v>
      </c>
      <c r="I81" s="87">
        <f t="shared" si="7"/>
        <v>9.5719999999999992</v>
      </c>
      <c r="J81" s="87">
        <f t="shared" si="8"/>
        <v>0.56299999999999994</v>
      </c>
      <c r="K81" s="88">
        <f t="shared" si="6"/>
        <v>38.287000000000006</v>
      </c>
    </row>
    <row r="82" spans="1:11" ht="15" x14ac:dyDescent="0.2">
      <c r="A82" s="85">
        <v>70189013</v>
      </c>
      <c r="B82" s="154" t="s">
        <v>349</v>
      </c>
      <c r="C82" s="82">
        <v>7082</v>
      </c>
      <c r="D82" s="83">
        <v>3111</v>
      </c>
      <c r="E82" s="84"/>
      <c r="F82" s="83" t="s">
        <v>348</v>
      </c>
      <c r="G82" s="126">
        <v>38940</v>
      </c>
      <c r="H82" s="86">
        <f t="shared" si="5"/>
        <v>38.94</v>
      </c>
      <c r="I82" s="87">
        <f t="shared" si="7"/>
        <v>13.24</v>
      </c>
      <c r="J82" s="87">
        <f t="shared" si="8"/>
        <v>0.77900000000000003</v>
      </c>
      <c r="K82" s="88">
        <f t="shared" si="6"/>
        <v>52.959000000000003</v>
      </c>
    </row>
    <row r="83" spans="1:11" ht="30" x14ac:dyDescent="0.2">
      <c r="A83" s="85">
        <v>75015935</v>
      </c>
      <c r="B83" s="154" t="s">
        <v>351</v>
      </c>
      <c r="C83" s="82">
        <v>7083</v>
      </c>
      <c r="D83" s="83">
        <v>3111</v>
      </c>
      <c r="E83" s="84"/>
      <c r="F83" s="83" t="s">
        <v>350</v>
      </c>
      <c r="G83" s="126">
        <v>48780</v>
      </c>
      <c r="H83" s="86">
        <f t="shared" si="5"/>
        <v>48.78</v>
      </c>
      <c r="I83" s="87">
        <f t="shared" si="7"/>
        <v>16.585000000000001</v>
      </c>
      <c r="J83" s="87">
        <f t="shared" si="8"/>
        <v>0.97599999999999998</v>
      </c>
      <c r="K83" s="88">
        <f t="shared" si="6"/>
        <v>66.341000000000008</v>
      </c>
    </row>
    <row r="84" spans="1:11" ht="30" x14ac:dyDescent="0.2">
      <c r="A84" s="85">
        <v>62690957</v>
      </c>
      <c r="B84" s="153" t="s">
        <v>353</v>
      </c>
      <c r="C84" s="82">
        <v>7084</v>
      </c>
      <c r="D84" s="83">
        <v>3113</v>
      </c>
      <c r="E84" s="84"/>
      <c r="F84" s="96" t="s">
        <v>352</v>
      </c>
      <c r="G84" s="126">
        <v>118200</v>
      </c>
      <c r="H84" s="86">
        <f t="shared" si="5"/>
        <v>118.20099999999999</v>
      </c>
      <c r="I84" s="87">
        <f t="shared" si="7"/>
        <v>40.188000000000002</v>
      </c>
      <c r="J84" s="87">
        <f t="shared" si="8"/>
        <v>2.3639999999999999</v>
      </c>
      <c r="K84" s="88">
        <f t="shared" si="6"/>
        <v>160.75300000000001</v>
      </c>
    </row>
    <row r="85" spans="1:11" ht="30" x14ac:dyDescent="0.2">
      <c r="A85" s="85">
        <v>62690965</v>
      </c>
      <c r="B85" s="156" t="s">
        <v>355</v>
      </c>
      <c r="C85" s="82">
        <v>7085</v>
      </c>
      <c r="D85" s="83">
        <v>3113</v>
      </c>
      <c r="E85" s="84"/>
      <c r="F85" s="83" t="s">
        <v>354</v>
      </c>
      <c r="G85" s="126">
        <v>37800</v>
      </c>
      <c r="H85" s="86">
        <f t="shared" si="5"/>
        <v>37.799999999999997</v>
      </c>
      <c r="I85" s="87">
        <f t="shared" si="7"/>
        <v>12.852</v>
      </c>
      <c r="J85" s="87">
        <f t="shared" si="8"/>
        <v>0.75600000000000001</v>
      </c>
      <c r="K85" s="88">
        <f t="shared" si="6"/>
        <v>51.408000000000001</v>
      </c>
    </row>
    <row r="86" spans="1:11" ht="15" x14ac:dyDescent="0.2">
      <c r="A86" s="85">
        <v>68213336</v>
      </c>
      <c r="B86" s="153" t="s">
        <v>357</v>
      </c>
      <c r="C86" s="82">
        <v>7086</v>
      </c>
      <c r="D86" s="83">
        <v>3231</v>
      </c>
      <c r="E86" s="84"/>
      <c r="F86" s="83" t="s">
        <v>356</v>
      </c>
      <c r="G86" s="126">
        <v>17190</v>
      </c>
      <c r="H86" s="86">
        <f t="shared" si="5"/>
        <v>17.190000000000001</v>
      </c>
      <c r="I86" s="87">
        <f t="shared" si="7"/>
        <v>5.8449999999999998</v>
      </c>
      <c r="J86" s="87">
        <f t="shared" si="8"/>
        <v>0.34399999999999997</v>
      </c>
      <c r="K86" s="88">
        <f t="shared" si="6"/>
        <v>23.379000000000001</v>
      </c>
    </row>
    <row r="87" spans="1:11" ht="15" x14ac:dyDescent="0.2">
      <c r="A87" s="85">
        <v>75015692</v>
      </c>
      <c r="B87" s="153" t="s">
        <v>359</v>
      </c>
      <c r="C87" s="82">
        <v>7088</v>
      </c>
      <c r="D87" s="83">
        <v>3113</v>
      </c>
      <c r="E87" s="84"/>
      <c r="F87" s="83" t="s">
        <v>358</v>
      </c>
      <c r="G87" s="126">
        <v>65582</v>
      </c>
      <c r="H87" s="86">
        <f t="shared" si="5"/>
        <v>65.582999999999998</v>
      </c>
      <c r="I87" s="87">
        <f t="shared" si="7"/>
        <v>22.297999999999998</v>
      </c>
      <c r="J87" s="87">
        <f t="shared" si="8"/>
        <v>1.3120000000000001</v>
      </c>
      <c r="K87" s="88">
        <f t="shared" si="6"/>
        <v>89.192999999999998</v>
      </c>
    </row>
    <row r="88" spans="1:11" ht="30" x14ac:dyDescent="0.2">
      <c r="A88" s="85">
        <v>71006176</v>
      </c>
      <c r="B88" s="153" t="s">
        <v>361</v>
      </c>
      <c r="C88" s="82">
        <v>7090</v>
      </c>
      <c r="D88" s="83">
        <v>3117</v>
      </c>
      <c r="E88" s="84"/>
      <c r="F88" s="83" t="s">
        <v>360</v>
      </c>
      <c r="G88" s="126">
        <v>14640</v>
      </c>
      <c r="H88" s="86">
        <f t="shared" si="5"/>
        <v>14.64</v>
      </c>
      <c r="I88" s="87">
        <f t="shared" si="7"/>
        <v>4.9779999999999998</v>
      </c>
      <c r="J88" s="87">
        <f t="shared" si="8"/>
        <v>0.29299999999999998</v>
      </c>
      <c r="K88" s="88">
        <f t="shared" si="6"/>
        <v>19.911000000000001</v>
      </c>
    </row>
    <row r="89" spans="1:11" ht="15" x14ac:dyDescent="0.2">
      <c r="A89" s="85">
        <v>75015862</v>
      </c>
      <c r="B89" s="153" t="s">
        <v>363</v>
      </c>
      <c r="C89" s="82">
        <v>7091</v>
      </c>
      <c r="D89" s="83">
        <v>3111</v>
      </c>
      <c r="E89" s="84"/>
      <c r="F89" s="83" t="s">
        <v>362</v>
      </c>
      <c r="G89" s="126">
        <v>39492</v>
      </c>
      <c r="H89" s="86">
        <f t="shared" si="5"/>
        <v>39.491999999999997</v>
      </c>
      <c r="I89" s="87">
        <f t="shared" si="7"/>
        <v>13.427</v>
      </c>
      <c r="J89" s="87">
        <f t="shared" si="8"/>
        <v>0.79</v>
      </c>
      <c r="K89" s="88">
        <f t="shared" si="6"/>
        <v>53.708999999999996</v>
      </c>
    </row>
    <row r="90" spans="1:11" ht="15" x14ac:dyDescent="0.2">
      <c r="A90" s="85">
        <v>75015706</v>
      </c>
      <c r="B90" s="153" t="s">
        <v>365</v>
      </c>
      <c r="C90" s="82">
        <v>7092</v>
      </c>
      <c r="D90" s="83">
        <v>3117</v>
      </c>
      <c r="E90" s="84"/>
      <c r="F90" s="83" t="s">
        <v>364</v>
      </c>
      <c r="G90" s="126">
        <v>8340</v>
      </c>
      <c r="H90" s="86">
        <f t="shared" si="5"/>
        <v>8.34</v>
      </c>
      <c r="I90" s="87">
        <f t="shared" si="7"/>
        <v>2.8359999999999999</v>
      </c>
      <c r="J90" s="87">
        <f t="shared" si="8"/>
        <v>0.16700000000000001</v>
      </c>
      <c r="K90" s="88">
        <f t="shared" si="6"/>
        <v>11.343</v>
      </c>
    </row>
    <row r="91" spans="1:11" s="99" customFormat="1" ht="15" x14ac:dyDescent="0.2">
      <c r="A91" s="85">
        <v>71004246</v>
      </c>
      <c r="B91" s="153" t="s">
        <v>367</v>
      </c>
      <c r="C91" s="82">
        <v>7093</v>
      </c>
      <c r="D91" s="83">
        <v>3111</v>
      </c>
      <c r="E91" s="84"/>
      <c r="F91" s="83" t="s">
        <v>366</v>
      </c>
      <c r="G91" s="126">
        <v>13074</v>
      </c>
      <c r="H91" s="86">
        <f t="shared" si="5"/>
        <v>13.074</v>
      </c>
      <c r="I91" s="87">
        <f t="shared" si="7"/>
        <v>4.4450000000000003</v>
      </c>
      <c r="J91" s="87">
        <f t="shared" si="8"/>
        <v>0.26100000000000001</v>
      </c>
      <c r="K91" s="88">
        <f t="shared" si="6"/>
        <v>17.779999999999998</v>
      </c>
    </row>
    <row r="92" spans="1:11" ht="15" x14ac:dyDescent="0.2">
      <c r="A92" s="85">
        <v>70988889</v>
      </c>
      <c r="B92" s="155" t="s">
        <v>369</v>
      </c>
      <c r="C92" s="82">
        <v>7094</v>
      </c>
      <c r="D92" s="83">
        <v>3111</v>
      </c>
      <c r="E92" s="84"/>
      <c r="F92" s="83" t="s">
        <v>368</v>
      </c>
      <c r="G92" s="126">
        <v>15912</v>
      </c>
      <c r="H92" s="86">
        <f t="shared" si="5"/>
        <v>15.912000000000001</v>
      </c>
      <c r="I92" s="87">
        <f t="shared" si="7"/>
        <v>5.41</v>
      </c>
      <c r="J92" s="87">
        <f t="shared" si="8"/>
        <v>0.318</v>
      </c>
      <c r="K92" s="88">
        <f t="shared" si="6"/>
        <v>21.640000000000004</v>
      </c>
    </row>
    <row r="93" spans="1:11" ht="15" x14ac:dyDescent="0.2">
      <c r="A93" s="85">
        <v>70986509</v>
      </c>
      <c r="B93" s="153" t="s">
        <v>371</v>
      </c>
      <c r="C93" s="82">
        <v>7095</v>
      </c>
      <c r="D93" s="83">
        <v>3117</v>
      </c>
      <c r="E93" s="84"/>
      <c r="F93" s="83" t="s">
        <v>370</v>
      </c>
      <c r="G93" s="126">
        <v>41892</v>
      </c>
      <c r="H93" s="86">
        <f t="shared" si="5"/>
        <v>41.892000000000003</v>
      </c>
      <c r="I93" s="87">
        <f t="shared" si="7"/>
        <v>14.243</v>
      </c>
      <c r="J93" s="87">
        <f t="shared" si="8"/>
        <v>0.83799999999999997</v>
      </c>
      <c r="K93" s="88">
        <f t="shared" si="6"/>
        <v>56.973000000000006</v>
      </c>
    </row>
    <row r="94" spans="1:11" ht="30" x14ac:dyDescent="0.2">
      <c r="A94" s="85">
        <v>70998124</v>
      </c>
      <c r="B94" s="153" t="s">
        <v>373</v>
      </c>
      <c r="C94" s="82">
        <v>7096</v>
      </c>
      <c r="D94" s="83">
        <v>3113</v>
      </c>
      <c r="E94" s="84"/>
      <c r="F94" s="83" t="s">
        <v>372</v>
      </c>
      <c r="G94" s="126">
        <v>60030</v>
      </c>
      <c r="H94" s="86">
        <f t="shared" si="5"/>
        <v>60.030999999999999</v>
      </c>
      <c r="I94" s="87">
        <f t="shared" si="7"/>
        <v>20.411000000000001</v>
      </c>
      <c r="J94" s="87">
        <f t="shared" si="8"/>
        <v>1.2010000000000001</v>
      </c>
      <c r="K94" s="88">
        <f t="shared" si="6"/>
        <v>81.643000000000001</v>
      </c>
    </row>
    <row r="95" spans="1:11" ht="15" x14ac:dyDescent="0.2">
      <c r="A95" s="85">
        <v>70993505</v>
      </c>
      <c r="B95" s="153" t="s">
        <v>375</v>
      </c>
      <c r="C95" s="82">
        <v>7097</v>
      </c>
      <c r="D95" s="83">
        <v>3111</v>
      </c>
      <c r="E95" s="84"/>
      <c r="F95" s="83" t="s">
        <v>374</v>
      </c>
      <c r="G95" s="126">
        <v>25218</v>
      </c>
      <c r="H95" s="86">
        <f t="shared" si="5"/>
        <v>25.218</v>
      </c>
      <c r="I95" s="87">
        <f t="shared" si="7"/>
        <v>8.5739999999999998</v>
      </c>
      <c r="J95" s="87">
        <f t="shared" si="8"/>
        <v>0.504</v>
      </c>
      <c r="K95" s="88">
        <f t="shared" si="6"/>
        <v>34.295999999999999</v>
      </c>
    </row>
    <row r="96" spans="1:11" ht="30" x14ac:dyDescent="0.2">
      <c r="A96" s="85">
        <v>70988897</v>
      </c>
      <c r="B96" s="153" t="s">
        <v>377</v>
      </c>
      <c r="C96" s="82">
        <v>7098</v>
      </c>
      <c r="D96" s="83">
        <v>3113</v>
      </c>
      <c r="E96" s="100"/>
      <c r="F96" s="83" t="s">
        <v>376</v>
      </c>
      <c r="G96" s="126">
        <v>60756</v>
      </c>
      <c r="H96" s="86">
        <f t="shared" si="5"/>
        <v>60.756999999999998</v>
      </c>
      <c r="I96" s="87">
        <f t="shared" si="7"/>
        <v>20.657</v>
      </c>
      <c r="J96" s="87">
        <f t="shared" si="8"/>
        <v>1.2150000000000001</v>
      </c>
      <c r="K96" s="88">
        <f t="shared" si="6"/>
        <v>82.629000000000005</v>
      </c>
    </row>
    <row r="97" spans="1:11" ht="15" x14ac:dyDescent="0.2">
      <c r="A97" s="85">
        <v>71007601</v>
      </c>
      <c r="B97" s="153" t="s">
        <v>379</v>
      </c>
      <c r="C97" s="82">
        <v>7099</v>
      </c>
      <c r="D97" s="83">
        <v>3111</v>
      </c>
      <c r="E97" s="100"/>
      <c r="F97" s="83" t="s">
        <v>378</v>
      </c>
      <c r="G97" s="126">
        <v>12498</v>
      </c>
      <c r="H97" s="86">
        <f t="shared" si="5"/>
        <v>12.497999999999999</v>
      </c>
      <c r="I97" s="87">
        <f t="shared" si="7"/>
        <v>4.2489999999999997</v>
      </c>
      <c r="J97" s="87">
        <f t="shared" si="8"/>
        <v>0.25</v>
      </c>
      <c r="K97" s="88">
        <f t="shared" si="6"/>
        <v>16.997</v>
      </c>
    </row>
    <row r="98" spans="1:11" ht="15" x14ac:dyDescent="0.2">
      <c r="A98" s="85">
        <v>71294112</v>
      </c>
      <c r="B98" s="153" t="s">
        <v>381</v>
      </c>
      <c r="C98" s="82">
        <v>7102</v>
      </c>
      <c r="D98" s="83">
        <v>3233</v>
      </c>
      <c r="E98" s="100"/>
      <c r="F98" s="96" t="s">
        <v>380</v>
      </c>
      <c r="G98" s="126">
        <v>20340</v>
      </c>
      <c r="H98" s="86">
        <f t="shared" si="5"/>
        <v>20.34</v>
      </c>
      <c r="I98" s="101">
        <f t="shared" si="7"/>
        <v>6.9160000000000004</v>
      </c>
      <c r="J98" s="101">
        <f t="shared" si="8"/>
        <v>0.40699999999999997</v>
      </c>
      <c r="K98" s="88">
        <f t="shared" si="6"/>
        <v>27.663</v>
      </c>
    </row>
    <row r="99" spans="1:11" ht="30" x14ac:dyDescent="0.2">
      <c r="A99" s="85">
        <v>70971137</v>
      </c>
      <c r="B99" s="153" t="s">
        <v>383</v>
      </c>
      <c r="C99" s="82">
        <v>7201</v>
      </c>
      <c r="D99" s="83">
        <v>3113</v>
      </c>
      <c r="E99" s="100"/>
      <c r="F99" s="83" t="s">
        <v>382</v>
      </c>
      <c r="G99" s="126">
        <v>58788</v>
      </c>
      <c r="H99" s="86">
        <f t="shared" si="5"/>
        <v>58.789000000000001</v>
      </c>
      <c r="I99" s="87">
        <f t="shared" si="7"/>
        <v>19.988</v>
      </c>
      <c r="J99" s="87">
        <f t="shared" si="8"/>
        <v>1.1759999999999999</v>
      </c>
      <c r="K99" s="88">
        <f t="shared" si="6"/>
        <v>79.953000000000003</v>
      </c>
    </row>
    <row r="100" spans="1:11" ht="30" x14ac:dyDescent="0.2">
      <c r="A100" s="85">
        <v>70188912</v>
      </c>
      <c r="B100" s="153" t="s">
        <v>385</v>
      </c>
      <c r="C100" s="82">
        <v>7202</v>
      </c>
      <c r="D100" s="83">
        <v>3113</v>
      </c>
      <c r="E100" s="100"/>
      <c r="F100" s="83" t="s">
        <v>384</v>
      </c>
      <c r="G100" s="126">
        <v>29460</v>
      </c>
      <c r="H100" s="86">
        <f t="shared" si="5"/>
        <v>29.46</v>
      </c>
      <c r="I100" s="87">
        <f t="shared" si="7"/>
        <v>10.016</v>
      </c>
      <c r="J100" s="87">
        <f t="shared" si="8"/>
        <v>0.58899999999999997</v>
      </c>
      <c r="K100" s="88">
        <f t="shared" si="6"/>
        <v>40.064999999999998</v>
      </c>
    </row>
    <row r="101" spans="1:11" ht="15" x14ac:dyDescent="0.2">
      <c r="A101" s="85">
        <v>70892547</v>
      </c>
      <c r="B101" s="153" t="s">
        <v>387</v>
      </c>
      <c r="C101" s="82">
        <v>7203</v>
      </c>
      <c r="D101" s="83">
        <v>3113</v>
      </c>
      <c r="E101" s="100"/>
      <c r="F101" s="83" t="s">
        <v>386</v>
      </c>
      <c r="G101" s="126">
        <v>36480</v>
      </c>
      <c r="H101" s="86">
        <f t="shared" si="5"/>
        <v>36.479999999999997</v>
      </c>
      <c r="I101" s="102">
        <f t="shared" si="7"/>
        <v>12.403</v>
      </c>
      <c r="J101" s="102">
        <f t="shared" si="8"/>
        <v>0.73</v>
      </c>
      <c r="K101" s="88">
        <f t="shared" si="6"/>
        <v>49.612999999999992</v>
      </c>
    </row>
    <row r="102" spans="1:11" ht="30" x14ac:dyDescent="0.2">
      <c r="A102" s="85">
        <v>75015293</v>
      </c>
      <c r="B102" s="153" t="s">
        <v>389</v>
      </c>
      <c r="C102" s="82">
        <v>7204</v>
      </c>
      <c r="D102" s="83">
        <v>3113</v>
      </c>
      <c r="E102" s="100"/>
      <c r="F102" s="83" t="s">
        <v>388</v>
      </c>
      <c r="G102" s="126">
        <v>69518</v>
      </c>
      <c r="H102" s="86">
        <f t="shared" si="5"/>
        <v>69.519000000000005</v>
      </c>
      <c r="I102" s="102">
        <f t="shared" si="7"/>
        <v>23.635999999999999</v>
      </c>
      <c r="J102" s="102">
        <f t="shared" si="8"/>
        <v>1.39</v>
      </c>
      <c r="K102" s="88">
        <f t="shared" si="6"/>
        <v>94.545000000000002</v>
      </c>
    </row>
    <row r="103" spans="1:11" ht="30" x14ac:dyDescent="0.2">
      <c r="A103" s="97">
        <v>70999121</v>
      </c>
      <c r="B103" s="155" t="s">
        <v>391</v>
      </c>
      <c r="C103" s="95">
        <v>7205</v>
      </c>
      <c r="D103" s="96">
        <v>3113</v>
      </c>
      <c r="E103" s="100"/>
      <c r="F103" s="96" t="s">
        <v>390</v>
      </c>
      <c r="G103" s="127">
        <v>53092</v>
      </c>
      <c r="H103" s="86">
        <f t="shared" si="5"/>
        <v>53.093000000000004</v>
      </c>
      <c r="I103" s="102">
        <f t="shared" si="7"/>
        <v>18.052</v>
      </c>
      <c r="J103" s="102">
        <f t="shared" si="8"/>
        <v>1.0620000000000001</v>
      </c>
      <c r="K103" s="88">
        <f t="shared" si="6"/>
        <v>72.207000000000008</v>
      </c>
    </row>
    <row r="104" spans="1:11" ht="15" x14ac:dyDescent="0.2">
      <c r="A104" s="85">
        <v>75015251</v>
      </c>
      <c r="B104" s="153" t="s">
        <v>393</v>
      </c>
      <c r="C104" s="82">
        <v>7206</v>
      </c>
      <c r="D104" s="83">
        <v>3117</v>
      </c>
      <c r="E104" s="100"/>
      <c r="F104" s="83" t="s">
        <v>392</v>
      </c>
      <c r="G104" s="126">
        <v>0</v>
      </c>
      <c r="H104" s="86">
        <f t="shared" si="5"/>
        <v>0</v>
      </c>
      <c r="I104" s="102">
        <f t="shared" si="7"/>
        <v>0</v>
      </c>
      <c r="J104" s="102">
        <f t="shared" si="8"/>
        <v>0</v>
      </c>
      <c r="K104" s="88">
        <f t="shared" si="6"/>
        <v>0</v>
      </c>
    </row>
    <row r="105" spans="1:11" ht="15" x14ac:dyDescent="0.2">
      <c r="A105" s="85">
        <v>70995389</v>
      </c>
      <c r="B105" s="155" t="s">
        <v>395</v>
      </c>
      <c r="C105" s="82">
        <v>7207</v>
      </c>
      <c r="D105" s="83">
        <v>3117</v>
      </c>
      <c r="E105" s="100"/>
      <c r="F105" s="83" t="s">
        <v>394</v>
      </c>
      <c r="G105" s="126">
        <v>6881</v>
      </c>
      <c r="H105" s="86">
        <f t="shared" si="5"/>
        <v>6.8810000000000002</v>
      </c>
      <c r="I105" s="102">
        <f t="shared" si="7"/>
        <v>2.34</v>
      </c>
      <c r="J105" s="102">
        <f t="shared" si="8"/>
        <v>0.13800000000000001</v>
      </c>
      <c r="K105" s="88">
        <f t="shared" si="6"/>
        <v>9.359</v>
      </c>
    </row>
    <row r="106" spans="1:11" ht="30" x14ac:dyDescent="0.2">
      <c r="A106" s="85">
        <v>70981817</v>
      </c>
      <c r="B106" s="153" t="s">
        <v>397</v>
      </c>
      <c r="C106" s="82">
        <v>7208</v>
      </c>
      <c r="D106" s="83">
        <v>3113</v>
      </c>
      <c r="E106" s="100"/>
      <c r="F106" s="83" t="s">
        <v>396</v>
      </c>
      <c r="G106" s="126">
        <v>51276</v>
      </c>
      <c r="H106" s="86">
        <f t="shared" si="5"/>
        <v>51.277000000000001</v>
      </c>
      <c r="I106" s="102">
        <f t="shared" si="7"/>
        <v>17.434000000000001</v>
      </c>
      <c r="J106" s="102">
        <f t="shared" si="8"/>
        <v>1.026</v>
      </c>
      <c r="K106" s="88">
        <f t="shared" si="6"/>
        <v>69.736999999999995</v>
      </c>
    </row>
    <row r="107" spans="1:11" ht="30" x14ac:dyDescent="0.2">
      <c r="A107" s="85">
        <v>70983216</v>
      </c>
      <c r="B107" s="153" t="s">
        <v>399</v>
      </c>
      <c r="C107" s="82">
        <v>7209</v>
      </c>
      <c r="D107" s="83">
        <v>3113</v>
      </c>
      <c r="E107" s="100"/>
      <c r="F107" s="83" t="s">
        <v>398</v>
      </c>
      <c r="G107" s="126">
        <v>55060</v>
      </c>
      <c r="H107" s="86">
        <f t="shared" si="5"/>
        <v>55.061</v>
      </c>
      <c r="I107" s="102">
        <f t="shared" si="7"/>
        <v>18.721</v>
      </c>
      <c r="J107" s="102">
        <f t="shared" si="8"/>
        <v>1.101</v>
      </c>
      <c r="K107" s="88">
        <f t="shared" si="6"/>
        <v>74.882999999999996</v>
      </c>
    </row>
    <row r="108" spans="1:11" ht="30" x14ac:dyDescent="0.2">
      <c r="A108" s="85">
        <v>70983062</v>
      </c>
      <c r="B108" s="153" t="s">
        <v>401</v>
      </c>
      <c r="C108" s="82">
        <v>7210</v>
      </c>
      <c r="D108" s="83">
        <v>3117</v>
      </c>
      <c r="E108" s="100"/>
      <c r="F108" s="83" t="s">
        <v>400</v>
      </c>
      <c r="G108" s="126">
        <v>35093</v>
      </c>
      <c r="H108" s="86">
        <f t="shared" si="5"/>
        <v>35.093000000000004</v>
      </c>
      <c r="I108" s="102">
        <f t="shared" si="7"/>
        <v>11.932</v>
      </c>
      <c r="J108" s="102">
        <f t="shared" si="8"/>
        <v>0.70199999999999996</v>
      </c>
      <c r="K108" s="88">
        <f t="shared" si="6"/>
        <v>47.727000000000004</v>
      </c>
    </row>
    <row r="109" spans="1:11" ht="15" x14ac:dyDescent="0.2">
      <c r="A109" s="85">
        <v>75015111</v>
      </c>
      <c r="B109" s="153" t="s">
        <v>403</v>
      </c>
      <c r="C109" s="82">
        <v>7211</v>
      </c>
      <c r="D109" s="83">
        <v>3117</v>
      </c>
      <c r="E109" s="100"/>
      <c r="F109" s="83" t="s">
        <v>402</v>
      </c>
      <c r="G109" s="126">
        <v>24495</v>
      </c>
      <c r="H109" s="86">
        <f t="shared" si="5"/>
        <v>24.495000000000001</v>
      </c>
      <c r="I109" s="102">
        <f t="shared" si="7"/>
        <v>8.3279999999999994</v>
      </c>
      <c r="J109" s="102">
        <f t="shared" si="8"/>
        <v>0.49</v>
      </c>
      <c r="K109" s="88">
        <f t="shared" si="6"/>
        <v>33.313000000000002</v>
      </c>
    </row>
    <row r="110" spans="1:11" ht="30" x14ac:dyDescent="0.2">
      <c r="A110" s="85">
        <v>70983071</v>
      </c>
      <c r="B110" s="153" t="s">
        <v>405</v>
      </c>
      <c r="C110" s="82">
        <v>7212</v>
      </c>
      <c r="D110" s="83">
        <v>3117</v>
      </c>
      <c r="E110" s="100"/>
      <c r="F110" s="83" t="s">
        <v>404</v>
      </c>
      <c r="G110" s="126">
        <v>12912</v>
      </c>
      <c r="H110" s="86">
        <f t="shared" si="5"/>
        <v>12.912000000000001</v>
      </c>
      <c r="I110" s="102">
        <f t="shared" si="7"/>
        <v>4.3899999999999997</v>
      </c>
      <c r="J110" s="102">
        <f t="shared" si="8"/>
        <v>0.25800000000000001</v>
      </c>
      <c r="K110" s="88">
        <f t="shared" si="6"/>
        <v>17.559999999999999</v>
      </c>
    </row>
    <row r="111" spans="1:11" ht="15" x14ac:dyDescent="0.2">
      <c r="A111" s="85">
        <v>70188904</v>
      </c>
      <c r="B111" s="153" t="s">
        <v>407</v>
      </c>
      <c r="C111" s="82">
        <v>7213</v>
      </c>
      <c r="D111" s="83">
        <v>3111</v>
      </c>
      <c r="E111" s="100"/>
      <c r="F111" s="83" t="s">
        <v>406</v>
      </c>
      <c r="G111" s="126">
        <v>34703</v>
      </c>
      <c r="H111" s="86">
        <f t="shared" si="5"/>
        <v>34.703000000000003</v>
      </c>
      <c r="I111" s="102">
        <f t="shared" si="7"/>
        <v>11.798999999999999</v>
      </c>
      <c r="J111" s="102">
        <f t="shared" si="8"/>
        <v>0.69399999999999995</v>
      </c>
      <c r="K111" s="88">
        <f t="shared" si="6"/>
        <v>47.196000000000005</v>
      </c>
    </row>
    <row r="112" spans="1:11" ht="15" x14ac:dyDescent="0.2">
      <c r="A112" s="85">
        <v>70188921</v>
      </c>
      <c r="B112" s="153" t="s">
        <v>409</v>
      </c>
      <c r="C112" s="82">
        <v>7214</v>
      </c>
      <c r="D112" s="83">
        <v>3111</v>
      </c>
      <c r="E112" s="100"/>
      <c r="F112" s="83" t="s">
        <v>408</v>
      </c>
      <c r="G112" s="126">
        <v>40866</v>
      </c>
      <c r="H112" s="86">
        <f t="shared" si="5"/>
        <v>40.866</v>
      </c>
      <c r="I112" s="102">
        <f t="shared" si="7"/>
        <v>13.894</v>
      </c>
      <c r="J112" s="102">
        <f t="shared" si="8"/>
        <v>0.81699999999999995</v>
      </c>
      <c r="K112" s="88">
        <f t="shared" si="6"/>
        <v>55.576999999999998</v>
      </c>
    </row>
    <row r="113" spans="1:11" ht="15" x14ac:dyDescent="0.2">
      <c r="A113" s="85">
        <v>70188891</v>
      </c>
      <c r="B113" s="153" t="s">
        <v>411</v>
      </c>
      <c r="C113" s="82">
        <v>7215</v>
      </c>
      <c r="D113" s="83">
        <v>3111</v>
      </c>
      <c r="E113" s="100"/>
      <c r="F113" s="83" t="s">
        <v>410</v>
      </c>
      <c r="G113" s="126">
        <v>23560</v>
      </c>
      <c r="H113" s="86">
        <f t="shared" si="5"/>
        <v>23.56</v>
      </c>
      <c r="I113" s="102">
        <f t="shared" si="7"/>
        <v>8.01</v>
      </c>
      <c r="J113" s="102">
        <f t="shared" si="8"/>
        <v>0.47099999999999997</v>
      </c>
      <c r="K113" s="88">
        <f t="shared" si="6"/>
        <v>32.040999999999997</v>
      </c>
    </row>
    <row r="114" spans="1:11" ht="15" x14ac:dyDescent="0.2">
      <c r="A114" s="85">
        <v>75015331</v>
      </c>
      <c r="B114" s="153" t="s">
        <v>413</v>
      </c>
      <c r="C114" s="82">
        <v>7216</v>
      </c>
      <c r="D114" s="83">
        <v>3111</v>
      </c>
      <c r="E114" s="100"/>
      <c r="F114" s="83" t="s">
        <v>412</v>
      </c>
      <c r="G114" s="126">
        <v>13784</v>
      </c>
      <c r="H114" s="86">
        <f t="shared" si="5"/>
        <v>13.784000000000001</v>
      </c>
      <c r="I114" s="102">
        <f t="shared" si="7"/>
        <v>4.6870000000000003</v>
      </c>
      <c r="J114" s="102">
        <f t="shared" si="8"/>
        <v>0.27600000000000002</v>
      </c>
      <c r="K114" s="88">
        <f t="shared" si="6"/>
        <v>18.747</v>
      </c>
    </row>
    <row r="115" spans="1:11" ht="15" x14ac:dyDescent="0.2">
      <c r="A115" s="85">
        <v>70993181</v>
      </c>
      <c r="B115" s="153" t="s">
        <v>415</v>
      </c>
      <c r="C115" s="82">
        <v>7219</v>
      </c>
      <c r="D115" s="83">
        <v>3111</v>
      </c>
      <c r="E115" s="100"/>
      <c r="F115" s="83" t="s">
        <v>414</v>
      </c>
      <c r="G115" s="126">
        <v>14084</v>
      </c>
      <c r="H115" s="86">
        <f t="shared" si="5"/>
        <v>14.084</v>
      </c>
      <c r="I115" s="102">
        <f t="shared" si="7"/>
        <v>4.7889999999999997</v>
      </c>
      <c r="J115" s="102">
        <f t="shared" si="8"/>
        <v>0.28199999999999997</v>
      </c>
      <c r="K115" s="88">
        <f t="shared" si="6"/>
        <v>19.154999999999998</v>
      </c>
    </row>
    <row r="116" spans="1:11" ht="15" x14ac:dyDescent="0.2">
      <c r="A116" s="85">
        <v>75016516</v>
      </c>
      <c r="B116" s="157" t="s">
        <v>417</v>
      </c>
      <c r="C116" s="82">
        <v>7220</v>
      </c>
      <c r="D116" s="83">
        <v>3111</v>
      </c>
      <c r="E116" s="100"/>
      <c r="F116" s="83" t="s">
        <v>416</v>
      </c>
      <c r="G116" s="126">
        <v>7800</v>
      </c>
      <c r="H116" s="86">
        <f t="shared" si="5"/>
        <v>7.8</v>
      </c>
      <c r="I116" s="102">
        <f t="shared" si="7"/>
        <v>2.6520000000000001</v>
      </c>
      <c r="J116" s="102">
        <f t="shared" si="8"/>
        <v>0.156</v>
      </c>
      <c r="K116" s="88">
        <f t="shared" si="6"/>
        <v>10.608000000000001</v>
      </c>
    </row>
    <row r="117" spans="1:11" ht="15" x14ac:dyDescent="0.2">
      <c r="A117" s="85">
        <v>67440118</v>
      </c>
      <c r="B117" s="153" t="s">
        <v>419</v>
      </c>
      <c r="C117" s="82">
        <v>7221</v>
      </c>
      <c r="D117" s="83">
        <v>3231</v>
      </c>
      <c r="E117" s="100"/>
      <c r="F117" s="83" t="s">
        <v>418</v>
      </c>
      <c r="G117" s="126">
        <v>20225</v>
      </c>
      <c r="H117" s="86">
        <f t="shared" si="5"/>
        <v>20.225000000000001</v>
      </c>
      <c r="I117" s="102">
        <f t="shared" si="7"/>
        <v>6.8769999999999998</v>
      </c>
      <c r="J117" s="102">
        <f t="shared" si="8"/>
        <v>0.40500000000000003</v>
      </c>
      <c r="K117" s="88">
        <f t="shared" si="6"/>
        <v>27.507000000000001</v>
      </c>
    </row>
    <row r="118" spans="1:11" ht="15" x14ac:dyDescent="0.2">
      <c r="A118" s="85">
        <v>60114100</v>
      </c>
      <c r="B118" s="153" t="s">
        <v>421</v>
      </c>
      <c r="C118" s="82">
        <v>7222</v>
      </c>
      <c r="D118" s="83">
        <v>3233</v>
      </c>
      <c r="E118" s="100"/>
      <c r="F118" s="83" t="s">
        <v>420</v>
      </c>
      <c r="G118" s="126">
        <v>8274</v>
      </c>
      <c r="H118" s="86">
        <f t="shared" si="5"/>
        <v>8.2739999999999991</v>
      </c>
      <c r="I118" s="102">
        <f t="shared" si="7"/>
        <v>2.8130000000000002</v>
      </c>
      <c r="J118" s="102">
        <f t="shared" si="8"/>
        <v>0.16500000000000001</v>
      </c>
      <c r="K118" s="88">
        <f t="shared" si="6"/>
        <v>11.251999999999999</v>
      </c>
    </row>
    <row r="119" spans="1:11" ht="15" x14ac:dyDescent="0.2">
      <c r="A119" s="85">
        <v>70971145</v>
      </c>
      <c r="B119" s="155" t="s">
        <v>423</v>
      </c>
      <c r="C119" s="82">
        <v>7223</v>
      </c>
      <c r="D119" s="83">
        <v>3141</v>
      </c>
      <c r="E119" s="100"/>
      <c r="F119" s="83" t="s">
        <v>422</v>
      </c>
      <c r="G119" s="126">
        <v>66085</v>
      </c>
      <c r="H119" s="86">
        <f t="shared" si="5"/>
        <v>66.085999999999999</v>
      </c>
      <c r="I119" s="102">
        <f t="shared" si="7"/>
        <v>22.469000000000001</v>
      </c>
      <c r="J119" s="102">
        <f t="shared" si="8"/>
        <v>1.3220000000000001</v>
      </c>
      <c r="K119" s="88">
        <f t="shared" si="6"/>
        <v>89.87700000000001</v>
      </c>
    </row>
    <row r="120" spans="1:11" ht="15" x14ac:dyDescent="0.2">
      <c r="A120" s="97">
        <v>72540931</v>
      </c>
      <c r="B120" s="155" t="s">
        <v>425</v>
      </c>
      <c r="C120" s="95">
        <v>7200</v>
      </c>
      <c r="D120" s="96">
        <v>3111</v>
      </c>
      <c r="E120" s="100"/>
      <c r="F120" s="96" t="s">
        <v>424</v>
      </c>
      <c r="G120" s="127">
        <v>7576</v>
      </c>
      <c r="H120" s="86">
        <f t="shared" si="5"/>
        <v>7.5759999999999996</v>
      </c>
      <c r="I120" s="102">
        <f t="shared" si="7"/>
        <v>2.5760000000000001</v>
      </c>
      <c r="J120" s="102">
        <f t="shared" si="8"/>
        <v>0.152</v>
      </c>
      <c r="K120" s="88">
        <f t="shared" si="6"/>
        <v>10.303999999999998</v>
      </c>
    </row>
    <row r="121" spans="1:11" ht="15" x14ac:dyDescent="0.2">
      <c r="A121" s="85">
        <v>75019728</v>
      </c>
      <c r="B121" s="153" t="s">
        <v>427</v>
      </c>
      <c r="C121" s="82">
        <v>7225</v>
      </c>
      <c r="D121" s="83">
        <v>3111</v>
      </c>
      <c r="E121" s="100"/>
      <c r="F121" s="83" t="s">
        <v>426</v>
      </c>
      <c r="G121" s="126">
        <v>13434</v>
      </c>
      <c r="H121" s="86">
        <f t="shared" si="5"/>
        <v>13.433999999999999</v>
      </c>
      <c r="I121" s="102">
        <f t="shared" si="7"/>
        <v>4.5679999999999996</v>
      </c>
      <c r="J121" s="102">
        <f t="shared" si="8"/>
        <v>0.26900000000000002</v>
      </c>
      <c r="K121" s="88">
        <f t="shared" si="6"/>
        <v>18.270999999999997</v>
      </c>
    </row>
    <row r="122" spans="1:11" ht="15" x14ac:dyDescent="0.2">
      <c r="A122" s="85">
        <v>71011544</v>
      </c>
      <c r="B122" s="154" t="s">
        <v>429</v>
      </c>
      <c r="C122" s="98">
        <v>7226</v>
      </c>
      <c r="D122" s="83">
        <v>3111</v>
      </c>
      <c r="E122" s="100"/>
      <c r="F122" s="83" t="s">
        <v>428</v>
      </c>
      <c r="G122" s="126">
        <v>73920</v>
      </c>
      <c r="H122" s="86">
        <f t="shared" si="5"/>
        <v>73.921000000000006</v>
      </c>
      <c r="I122" s="102">
        <f t="shared" si="7"/>
        <v>25.132999999999999</v>
      </c>
      <c r="J122" s="102">
        <f t="shared" si="8"/>
        <v>1.478</v>
      </c>
      <c r="K122" s="88">
        <f t="shared" si="6"/>
        <v>100.532</v>
      </c>
    </row>
    <row r="123" spans="1:11" ht="15" x14ac:dyDescent="0.2">
      <c r="A123" s="85">
        <v>75019329</v>
      </c>
      <c r="B123" s="153" t="s">
        <v>431</v>
      </c>
      <c r="C123" s="82">
        <v>7227</v>
      </c>
      <c r="D123" s="83">
        <v>3111</v>
      </c>
      <c r="E123" s="100"/>
      <c r="F123" s="83" t="s">
        <v>430</v>
      </c>
      <c r="G123" s="126">
        <v>28598</v>
      </c>
      <c r="H123" s="86">
        <f t="shared" si="5"/>
        <v>28.597999999999999</v>
      </c>
      <c r="I123" s="102">
        <f t="shared" si="7"/>
        <v>9.7230000000000008</v>
      </c>
      <c r="J123" s="102">
        <f t="shared" si="8"/>
        <v>0.57199999999999995</v>
      </c>
      <c r="K123" s="88">
        <f t="shared" si="6"/>
        <v>38.893000000000001</v>
      </c>
    </row>
    <row r="124" spans="1:11" ht="15" x14ac:dyDescent="0.2">
      <c r="A124" s="85">
        <v>75019086</v>
      </c>
      <c r="B124" s="153" t="s">
        <v>433</v>
      </c>
      <c r="C124" s="82">
        <v>7228</v>
      </c>
      <c r="D124" s="83">
        <v>3111</v>
      </c>
      <c r="E124" s="100"/>
      <c r="F124" s="83" t="s">
        <v>432</v>
      </c>
      <c r="G124" s="126">
        <v>52716</v>
      </c>
      <c r="H124" s="86">
        <f t="shared" si="5"/>
        <v>52.716999999999999</v>
      </c>
      <c r="I124" s="102">
        <f t="shared" si="7"/>
        <v>17.923999999999999</v>
      </c>
      <c r="J124" s="102">
        <f t="shared" si="8"/>
        <v>1.054</v>
      </c>
      <c r="K124" s="88">
        <f t="shared" si="6"/>
        <v>71.694999999999993</v>
      </c>
    </row>
    <row r="125" spans="1:11" ht="15" x14ac:dyDescent="0.2">
      <c r="A125" s="85">
        <v>75019248</v>
      </c>
      <c r="B125" s="153" t="s">
        <v>435</v>
      </c>
      <c r="C125" s="82">
        <v>7229</v>
      </c>
      <c r="D125" s="83">
        <v>3111</v>
      </c>
      <c r="E125" s="100"/>
      <c r="F125" s="83" t="s">
        <v>434</v>
      </c>
      <c r="G125" s="126">
        <v>40077</v>
      </c>
      <c r="H125" s="86">
        <f t="shared" si="5"/>
        <v>40.076999999999998</v>
      </c>
      <c r="I125" s="102">
        <f t="shared" si="7"/>
        <v>13.625999999999999</v>
      </c>
      <c r="J125" s="102">
        <f t="shared" si="8"/>
        <v>0.80200000000000005</v>
      </c>
      <c r="K125" s="88">
        <f t="shared" si="6"/>
        <v>54.504999999999995</v>
      </c>
    </row>
    <row r="126" spans="1:11" ht="15" x14ac:dyDescent="0.2">
      <c r="A126" s="85">
        <v>75019167</v>
      </c>
      <c r="B126" s="153" t="s">
        <v>437</v>
      </c>
      <c r="C126" s="82">
        <v>7230</v>
      </c>
      <c r="D126" s="83">
        <v>3111</v>
      </c>
      <c r="E126" s="100"/>
      <c r="F126" s="83" t="s">
        <v>436</v>
      </c>
      <c r="G126" s="126">
        <v>47763</v>
      </c>
      <c r="H126" s="86">
        <f t="shared" si="5"/>
        <v>47.762999999999998</v>
      </c>
      <c r="I126" s="102">
        <f t="shared" si="7"/>
        <v>16.239000000000001</v>
      </c>
      <c r="J126" s="102">
        <f t="shared" si="8"/>
        <v>0.95499999999999996</v>
      </c>
      <c r="K126" s="88">
        <f t="shared" si="6"/>
        <v>64.956999999999994</v>
      </c>
    </row>
    <row r="127" spans="1:11" ht="15" x14ac:dyDescent="0.2">
      <c r="A127" s="85">
        <v>71002740</v>
      </c>
      <c r="B127" s="153" t="s">
        <v>439</v>
      </c>
      <c r="C127" s="82">
        <v>7231</v>
      </c>
      <c r="D127" s="83">
        <v>3111</v>
      </c>
      <c r="E127" s="100"/>
      <c r="F127" s="83" t="s">
        <v>438</v>
      </c>
      <c r="G127" s="126">
        <v>17532</v>
      </c>
      <c r="H127" s="86">
        <f t="shared" si="5"/>
        <v>17.532</v>
      </c>
      <c r="I127" s="102">
        <f t="shared" si="7"/>
        <v>5.9610000000000003</v>
      </c>
      <c r="J127" s="102">
        <f t="shared" si="8"/>
        <v>0.35099999999999998</v>
      </c>
      <c r="K127" s="88">
        <f t="shared" si="6"/>
        <v>23.844000000000001</v>
      </c>
    </row>
    <row r="128" spans="1:11" ht="15" x14ac:dyDescent="0.2">
      <c r="A128" s="85">
        <v>75015391</v>
      </c>
      <c r="B128" s="153" t="s">
        <v>441</v>
      </c>
      <c r="C128" s="82">
        <v>7232</v>
      </c>
      <c r="D128" s="83">
        <v>3111</v>
      </c>
      <c r="E128" s="100"/>
      <c r="F128" s="83" t="s">
        <v>440</v>
      </c>
      <c r="G128" s="126">
        <v>12488</v>
      </c>
      <c r="H128" s="86">
        <f t="shared" si="5"/>
        <v>12.488</v>
      </c>
      <c r="I128" s="102">
        <f t="shared" si="7"/>
        <v>4.2460000000000004</v>
      </c>
      <c r="J128" s="102">
        <f t="shared" si="8"/>
        <v>0.25</v>
      </c>
      <c r="K128" s="88">
        <f t="shared" si="6"/>
        <v>16.984000000000002</v>
      </c>
    </row>
    <row r="129" spans="1:14" ht="15" x14ac:dyDescent="0.2">
      <c r="A129" s="85">
        <v>75016435</v>
      </c>
      <c r="B129" s="153" t="s">
        <v>443</v>
      </c>
      <c r="C129" s="82">
        <v>7233</v>
      </c>
      <c r="D129" s="83">
        <v>3111</v>
      </c>
      <c r="E129" s="100"/>
      <c r="F129" s="83" t="s">
        <v>442</v>
      </c>
      <c r="G129" s="126">
        <v>15762</v>
      </c>
      <c r="H129" s="86">
        <f t="shared" si="5"/>
        <v>15.762</v>
      </c>
      <c r="I129" s="102">
        <f t="shared" si="7"/>
        <v>5.359</v>
      </c>
      <c r="J129" s="102">
        <f t="shared" si="8"/>
        <v>0.315</v>
      </c>
      <c r="K129" s="88">
        <f t="shared" si="6"/>
        <v>21.436000000000003</v>
      </c>
    </row>
    <row r="130" spans="1:14" ht="15" x14ac:dyDescent="0.2">
      <c r="A130" s="85">
        <v>71000925</v>
      </c>
      <c r="B130" s="153" t="s">
        <v>445</v>
      </c>
      <c r="C130" s="82">
        <v>7234</v>
      </c>
      <c r="D130" s="83">
        <v>3111</v>
      </c>
      <c r="E130" s="100"/>
      <c r="F130" s="83" t="s">
        <v>444</v>
      </c>
      <c r="G130" s="126">
        <v>19032</v>
      </c>
      <c r="H130" s="86">
        <f t="shared" si="5"/>
        <v>19.032</v>
      </c>
      <c r="I130" s="102">
        <f t="shared" si="7"/>
        <v>6.4710000000000001</v>
      </c>
      <c r="J130" s="102">
        <f t="shared" si="8"/>
        <v>0.38100000000000001</v>
      </c>
      <c r="K130" s="88">
        <f t="shared" si="6"/>
        <v>25.884</v>
      </c>
    </row>
    <row r="131" spans="1:14" ht="15" x14ac:dyDescent="0.2">
      <c r="A131" s="85">
        <v>70983160</v>
      </c>
      <c r="B131" s="153" t="s">
        <v>447</v>
      </c>
      <c r="C131" s="82">
        <v>7236</v>
      </c>
      <c r="D131" s="83">
        <v>3111</v>
      </c>
      <c r="E131" s="100"/>
      <c r="F131" s="83" t="s">
        <v>446</v>
      </c>
      <c r="G131" s="126">
        <v>10440</v>
      </c>
      <c r="H131" s="86">
        <f t="shared" si="5"/>
        <v>10.44</v>
      </c>
      <c r="I131" s="102">
        <f t="shared" si="7"/>
        <v>3.55</v>
      </c>
      <c r="J131" s="102">
        <f t="shared" si="8"/>
        <v>0.20899999999999999</v>
      </c>
      <c r="K131" s="88">
        <f t="shared" si="6"/>
        <v>14.198999999999998</v>
      </c>
    </row>
    <row r="132" spans="1:14" ht="15" x14ac:dyDescent="0.2">
      <c r="A132" s="85">
        <v>70981850</v>
      </c>
      <c r="B132" s="153" t="s">
        <v>449</v>
      </c>
      <c r="C132" s="82">
        <v>7237</v>
      </c>
      <c r="D132" s="83">
        <v>3111</v>
      </c>
      <c r="E132" s="100"/>
      <c r="F132" s="83" t="s">
        <v>448</v>
      </c>
      <c r="G132" s="126">
        <v>13308</v>
      </c>
      <c r="H132" s="86">
        <f t="shared" ref="H132:H195" si="9">ROUND(G132/1000*$H$445,3)</f>
        <v>13.308</v>
      </c>
      <c r="I132" s="102">
        <f t="shared" si="7"/>
        <v>4.5250000000000004</v>
      </c>
      <c r="J132" s="102">
        <f t="shared" si="8"/>
        <v>0.26600000000000001</v>
      </c>
      <c r="K132" s="88">
        <f t="shared" ref="K132:K195" si="10">SUM(H132:J132)</f>
        <v>18.098999999999997</v>
      </c>
    </row>
    <row r="133" spans="1:14" ht="15" x14ac:dyDescent="0.2">
      <c r="A133" s="85">
        <v>71004297</v>
      </c>
      <c r="B133" s="153" t="s">
        <v>451</v>
      </c>
      <c r="C133" s="82">
        <v>7238</v>
      </c>
      <c r="D133" s="83">
        <v>3111</v>
      </c>
      <c r="E133" s="100"/>
      <c r="F133" s="83" t="s">
        <v>450</v>
      </c>
      <c r="G133" s="126">
        <v>24103</v>
      </c>
      <c r="H133" s="86">
        <f t="shared" si="9"/>
        <v>24.103000000000002</v>
      </c>
      <c r="I133" s="102">
        <f t="shared" ref="I133:I196" si="11">ROUND(H133*0.34,3)</f>
        <v>8.1950000000000003</v>
      </c>
      <c r="J133" s="102">
        <f t="shared" ref="J133:J196" si="12">ROUND(H133*0.02,3)</f>
        <v>0.48199999999999998</v>
      </c>
      <c r="K133" s="88">
        <f t="shared" si="10"/>
        <v>32.78</v>
      </c>
    </row>
    <row r="134" spans="1:14" ht="15" x14ac:dyDescent="0.2">
      <c r="A134" s="85">
        <v>70999872</v>
      </c>
      <c r="B134" s="153" t="s">
        <v>453</v>
      </c>
      <c r="C134" s="82">
        <v>7239</v>
      </c>
      <c r="D134" s="83">
        <v>3111</v>
      </c>
      <c r="E134" s="100"/>
      <c r="F134" s="83" t="s">
        <v>452</v>
      </c>
      <c r="G134" s="126">
        <v>10440</v>
      </c>
      <c r="H134" s="86">
        <f t="shared" si="9"/>
        <v>10.44</v>
      </c>
      <c r="I134" s="102">
        <f t="shared" si="11"/>
        <v>3.55</v>
      </c>
      <c r="J134" s="102">
        <f t="shared" si="12"/>
        <v>0.20899999999999999</v>
      </c>
      <c r="K134" s="88">
        <f t="shared" si="10"/>
        <v>14.198999999999998</v>
      </c>
    </row>
    <row r="135" spans="1:14" ht="15" x14ac:dyDescent="0.2">
      <c r="A135" s="85">
        <v>71005510</v>
      </c>
      <c r="B135" s="153" t="s">
        <v>455</v>
      </c>
      <c r="C135" s="82">
        <v>7240</v>
      </c>
      <c r="D135" s="83">
        <v>3111</v>
      </c>
      <c r="E135" s="100"/>
      <c r="F135" s="83" t="s">
        <v>454</v>
      </c>
      <c r="G135" s="126">
        <v>7002</v>
      </c>
      <c r="H135" s="86">
        <f t="shared" si="9"/>
        <v>7.0019999999999998</v>
      </c>
      <c r="I135" s="102">
        <f t="shared" si="11"/>
        <v>2.3809999999999998</v>
      </c>
      <c r="J135" s="102">
        <f t="shared" si="12"/>
        <v>0.14000000000000001</v>
      </c>
      <c r="K135" s="88">
        <f t="shared" si="10"/>
        <v>9.5229999999999997</v>
      </c>
    </row>
    <row r="136" spans="1:14" ht="15" x14ac:dyDescent="0.2">
      <c r="A136" s="85">
        <v>75017814</v>
      </c>
      <c r="B136" s="153" t="s">
        <v>457</v>
      </c>
      <c r="C136" s="82">
        <v>7241</v>
      </c>
      <c r="D136" s="83">
        <v>3111</v>
      </c>
      <c r="E136" s="100"/>
      <c r="F136" s="83" t="s">
        <v>456</v>
      </c>
      <c r="G136" s="126">
        <v>12001</v>
      </c>
      <c r="H136" s="86">
        <f t="shared" si="9"/>
        <v>12.000999999999999</v>
      </c>
      <c r="I136" s="102">
        <f t="shared" si="11"/>
        <v>4.08</v>
      </c>
      <c r="J136" s="102">
        <f t="shared" si="12"/>
        <v>0.24</v>
      </c>
      <c r="K136" s="88">
        <f t="shared" si="10"/>
        <v>16.320999999999998</v>
      </c>
    </row>
    <row r="137" spans="1:14" ht="15" x14ac:dyDescent="0.2">
      <c r="A137" s="85">
        <v>71001361</v>
      </c>
      <c r="B137" s="153" t="s">
        <v>459</v>
      </c>
      <c r="C137" s="82">
        <v>7242</v>
      </c>
      <c r="D137" s="83">
        <v>3111</v>
      </c>
      <c r="E137" s="100"/>
      <c r="F137" s="83" t="s">
        <v>458</v>
      </c>
      <c r="G137" s="126">
        <v>13560</v>
      </c>
      <c r="H137" s="86">
        <f t="shared" si="9"/>
        <v>13.56</v>
      </c>
      <c r="I137" s="102">
        <f t="shared" si="11"/>
        <v>4.6100000000000003</v>
      </c>
      <c r="J137" s="102">
        <f t="shared" si="12"/>
        <v>0.27100000000000002</v>
      </c>
      <c r="K137" s="88">
        <f t="shared" si="10"/>
        <v>18.441000000000003</v>
      </c>
    </row>
    <row r="138" spans="1:14" ht="15" x14ac:dyDescent="0.2">
      <c r="A138" s="85">
        <v>70990913</v>
      </c>
      <c r="B138" s="153" t="s">
        <v>461</v>
      </c>
      <c r="C138" s="82">
        <v>7243</v>
      </c>
      <c r="D138" s="83">
        <v>3111</v>
      </c>
      <c r="E138" s="100"/>
      <c r="F138" s="83" t="s">
        <v>460</v>
      </c>
      <c r="G138" s="126">
        <v>42766</v>
      </c>
      <c r="H138" s="86">
        <f t="shared" si="9"/>
        <v>42.765999999999998</v>
      </c>
      <c r="I138" s="102">
        <f t="shared" si="11"/>
        <v>14.54</v>
      </c>
      <c r="J138" s="102">
        <f t="shared" si="12"/>
        <v>0.85499999999999998</v>
      </c>
      <c r="K138" s="88">
        <f t="shared" si="10"/>
        <v>58.160999999999994</v>
      </c>
    </row>
    <row r="139" spans="1:14" ht="15" x14ac:dyDescent="0.2">
      <c r="A139" s="85">
        <v>70983151</v>
      </c>
      <c r="B139" s="153" t="s">
        <v>463</v>
      </c>
      <c r="C139" s="82">
        <v>7244</v>
      </c>
      <c r="D139" s="83">
        <v>3111</v>
      </c>
      <c r="E139" s="100"/>
      <c r="F139" s="83" t="s">
        <v>462</v>
      </c>
      <c r="G139" s="126">
        <v>22272</v>
      </c>
      <c r="H139" s="86">
        <f t="shared" si="9"/>
        <v>22.271999999999998</v>
      </c>
      <c r="I139" s="102">
        <f t="shared" si="11"/>
        <v>7.5720000000000001</v>
      </c>
      <c r="J139" s="102">
        <f t="shared" si="12"/>
        <v>0.44500000000000001</v>
      </c>
      <c r="K139" s="88">
        <f t="shared" si="10"/>
        <v>30.288999999999998</v>
      </c>
    </row>
    <row r="140" spans="1:14" ht="15" x14ac:dyDescent="0.2">
      <c r="A140" s="85">
        <v>70981833</v>
      </c>
      <c r="B140" s="153" t="s">
        <v>465</v>
      </c>
      <c r="C140" s="82">
        <v>7245</v>
      </c>
      <c r="D140" s="83">
        <v>3111</v>
      </c>
      <c r="E140" s="100"/>
      <c r="F140" s="83" t="s">
        <v>464</v>
      </c>
      <c r="G140" s="126">
        <v>6588</v>
      </c>
      <c r="H140" s="86">
        <f t="shared" si="9"/>
        <v>6.5880000000000001</v>
      </c>
      <c r="I140" s="102">
        <f t="shared" si="11"/>
        <v>2.2400000000000002</v>
      </c>
      <c r="J140" s="102">
        <f t="shared" si="12"/>
        <v>0.13200000000000001</v>
      </c>
      <c r="K140" s="88">
        <f t="shared" si="10"/>
        <v>8.9599999999999991</v>
      </c>
    </row>
    <row r="141" spans="1:14" ht="15" x14ac:dyDescent="0.2">
      <c r="A141" s="85">
        <v>70984972</v>
      </c>
      <c r="B141" s="153" t="s">
        <v>467</v>
      </c>
      <c r="C141" s="82">
        <v>7247</v>
      </c>
      <c r="D141" s="83">
        <v>3111</v>
      </c>
      <c r="E141" s="100"/>
      <c r="F141" s="83" t="s">
        <v>466</v>
      </c>
      <c r="G141" s="126">
        <v>12654</v>
      </c>
      <c r="H141" s="86">
        <f t="shared" si="9"/>
        <v>12.654</v>
      </c>
      <c r="I141" s="102">
        <f t="shared" si="11"/>
        <v>4.3019999999999996</v>
      </c>
      <c r="J141" s="102">
        <f t="shared" si="12"/>
        <v>0.253</v>
      </c>
      <c r="K141" s="88">
        <f t="shared" si="10"/>
        <v>17.209</v>
      </c>
    </row>
    <row r="142" spans="1:14" ht="30" x14ac:dyDescent="0.2">
      <c r="A142" s="85">
        <v>70886822</v>
      </c>
      <c r="B142" s="153" t="s">
        <v>469</v>
      </c>
      <c r="C142" s="182">
        <v>7248</v>
      </c>
      <c r="D142" s="183">
        <v>3113</v>
      </c>
      <c r="E142" s="184"/>
      <c r="F142" s="183" t="s">
        <v>468</v>
      </c>
      <c r="G142" s="185">
        <f>144214-52707</f>
        <v>91507</v>
      </c>
      <c r="H142" s="86">
        <f t="shared" si="9"/>
        <v>91.507999999999996</v>
      </c>
      <c r="I142" s="102">
        <f t="shared" si="11"/>
        <v>31.113</v>
      </c>
      <c r="J142" s="102">
        <f t="shared" si="12"/>
        <v>1.83</v>
      </c>
      <c r="K142" s="88">
        <f t="shared" si="10"/>
        <v>124.45099999999999</v>
      </c>
      <c r="N142" s="181" t="s">
        <v>1077</v>
      </c>
    </row>
    <row r="143" spans="1:14" ht="15" x14ac:dyDescent="0.2">
      <c r="A143" s="85">
        <v>70886849</v>
      </c>
      <c r="B143" s="153" t="s">
        <v>471</v>
      </c>
      <c r="C143" s="82">
        <v>7249</v>
      </c>
      <c r="D143" s="83">
        <v>3113</v>
      </c>
      <c r="E143" s="100"/>
      <c r="F143" s="83" t="s">
        <v>470</v>
      </c>
      <c r="G143" s="126">
        <v>106320</v>
      </c>
      <c r="H143" s="86">
        <f t="shared" si="9"/>
        <v>106.321</v>
      </c>
      <c r="I143" s="102">
        <f t="shared" si="11"/>
        <v>36.149000000000001</v>
      </c>
      <c r="J143" s="102">
        <f t="shared" si="12"/>
        <v>2.1259999999999999</v>
      </c>
      <c r="K143" s="88">
        <f t="shared" si="10"/>
        <v>144.596</v>
      </c>
    </row>
    <row r="144" spans="1:14" ht="15" x14ac:dyDescent="0.2">
      <c r="A144" s="85">
        <v>75019485</v>
      </c>
      <c r="B144" s="153" t="s">
        <v>473</v>
      </c>
      <c r="C144" s="82">
        <v>7250</v>
      </c>
      <c r="D144" s="83">
        <v>3113</v>
      </c>
      <c r="E144" s="100"/>
      <c r="F144" s="83" t="s">
        <v>472</v>
      </c>
      <c r="G144" s="126">
        <v>111275</v>
      </c>
      <c r="H144" s="86">
        <f t="shared" si="9"/>
        <v>111.276</v>
      </c>
      <c r="I144" s="102">
        <f t="shared" si="11"/>
        <v>37.834000000000003</v>
      </c>
      <c r="J144" s="102">
        <f t="shared" si="12"/>
        <v>2.226</v>
      </c>
      <c r="K144" s="88">
        <f t="shared" si="10"/>
        <v>151.33600000000001</v>
      </c>
    </row>
    <row r="145" spans="1:11" ht="30" x14ac:dyDescent="0.2">
      <c r="A145" s="85">
        <v>70886784</v>
      </c>
      <c r="B145" s="153" t="s">
        <v>475</v>
      </c>
      <c r="C145" s="82">
        <v>7251</v>
      </c>
      <c r="D145" s="83">
        <v>3113</v>
      </c>
      <c r="E145" s="100"/>
      <c r="F145" s="83" t="s">
        <v>474</v>
      </c>
      <c r="G145" s="126">
        <v>144432</v>
      </c>
      <c r="H145" s="86">
        <f t="shared" si="9"/>
        <v>144.43299999999999</v>
      </c>
      <c r="I145" s="102">
        <f t="shared" si="11"/>
        <v>49.106999999999999</v>
      </c>
      <c r="J145" s="102">
        <f t="shared" si="12"/>
        <v>2.8889999999999998</v>
      </c>
      <c r="K145" s="88">
        <f t="shared" si="10"/>
        <v>196.429</v>
      </c>
    </row>
    <row r="146" spans="1:11" ht="30" x14ac:dyDescent="0.2">
      <c r="A146" s="85">
        <v>70992240</v>
      </c>
      <c r="B146" s="153" t="s">
        <v>477</v>
      </c>
      <c r="C146" s="82">
        <v>7252</v>
      </c>
      <c r="D146" s="83">
        <v>3113</v>
      </c>
      <c r="E146" s="100"/>
      <c r="F146" s="83" t="s">
        <v>476</v>
      </c>
      <c r="G146" s="126">
        <v>79579</v>
      </c>
      <c r="H146" s="86">
        <f t="shared" si="9"/>
        <v>79.58</v>
      </c>
      <c r="I146" s="102">
        <f t="shared" si="11"/>
        <v>27.056999999999999</v>
      </c>
      <c r="J146" s="102">
        <f t="shared" si="12"/>
        <v>1.5920000000000001</v>
      </c>
      <c r="K146" s="88">
        <f t="shared" si="10"/>
        <v>108.229</v>
      </c>
    </row>
    <row r="147" spans="1:11" ht="30" x14ac:dyDescent="0.2">
      <c r="A147" s="85">
        <v>70879150</v>
      </c>
      <c r="B147" s="153" t="s">
        <v>479</v>
      </c>
      <c r="C147" s="82">
        <v>7253</v>
      </c>
      <c r="D147" s="83">
        <v>3113</v>
      </c>
      <c r="E147" s="100"/>
      <c r="F147" s="83" t="s">
        <v>478</v>
      </c>
      <c r="G147" s="126">
        <v>102774</v>
      </c>
      <c r="H147" s="86">
        <f t="shared" si="9"/>
        <v>102.77500000000001</v>
      </c>
      <c r="I147" s="102">
        <f t="shared" si="11"/>
        <v>34.944000000000003</v>
      </c>
      <c r="J147" s="102">
        <f t="shared" si="12"/>
        <v>2.056</v>
      </c>
      <c r="K147" s="88">
        <f t="shared" si="10"/>
        <v>139.77500000000001</v>
      </c>
    </row>
    <row r="148" spans="1:11" ht="15" x14ac:dyDescent="0.2">
      <c r="A148" s="85">
        <v>70982635</v>
      </c>
      <c r="B148" s="153" t="s">
        <v>481</v>
      </c>
      <c r="C148" s="82">
        <v>7254</v>
      </c>
      <c r="D148" s="83">
        <v>3113</v>
      </c>
      <c r="E148" s="100"/>
      <c r="F148" s="83" t="s">
        <v>480</v>
      </c>
      <c r="G148" s="126">
        <v>81792</v>
      </c>
      <c r="H148" s="86">
        <f t="shared" si="9"/>
        <v>81.793000000000006</v>
      </c>
      <c r="I148" s="102">
        <f t="shared" si="11"/>
        <v>27.81</v>
      </c>
      <c r="J148" s="102">
        <f t="shared" si="12"/>
        <v>1.6359999999999999</v>
      </c>
      <c r="K148" s="88">
        <f t="shared" si="10"/>
        <v>111.239</v>
      </c>
    </row>
    <row r="149" spans="1:11" ht="15" x14ac:dyDescent="0.2">
      <c r="A149" s="85">
        <v>71001379</v>
      </c>
      <c r="B149" s="153" t="s">
        <v>483</v>
      </c>
      <c r="C149" s="82">
        <v>7255</v>
      </c>
      <c r="D149" s="83">
        <v>3113</v>
      </c>
      <c r="E149" s="100"/>
      <c r="F149" s="83" t="s">
        <v>482</v>
      </c>
      <c r="G149" s="126">
        <v>36420</v>
      </c>
      <c r="H149" s="86">
        <f t="shared" si="9"/>
        <v>36.42</v>
      </c>
      <c r="I149" s="102">
        <f t="shared" si="11"/>
        <v>12.382999999999999</v>
      </c>
      <c r="J149" s="102">
        <f t="shared" si="12"/>
        <v>0.72799999999999998</v>
      </c>
      <c r="K149" s="88">
        <f t="shared" si="10"/>
        <v>49.530999999999999</v>
      </c>
    </row>
    <row r="150" spans="1:11" ht="30" x14ac:dyDescent="0.2">
      <c r="A150" s="85">
        <v>75017075</v>
      </c>
      <c r="B150" s="153" t="s">
        <v>485</v>
      </c>
      <c r="C150" s="82">
        <v>7256</v>
      </c>
      <c r="D150" s="83">
        <v>3113</v>
      </c>
      <c r="E150" s="100"/>
      <c r="F150" s="83" t="s">
        <v>484</v>
      </c>
      <c r="G150" s="126">
        <v>59483</v>
      </c>
      <c r="H150" s="86">
        <f t="shared" si="9"/>
        <v>59.484000000000002</v>
      </c>
      <c r="I150" s="102">
        <f t="shared" si="11"/>
        <v>20.225000000000001</v>
      </c>
      <c r="J150" s="102">
        <f t="shared" si="12"/>
        <v>1.19</v>
      </c>
      <c r="K150" s="88">
        <f t="shared" si="10"/>
        <v>80.899000000000001</v>
      </c>
    </row>
    <row r="151" spans="1:11" ht="15" x14ac:dyDescent="0.2">
      <c r="A151" s="97">
        <v>70985634</v>
      </c>
      <c r="B151" s="155" t="s">
        <v>487</v>
      </c>
      <c r="C151" s="95">
        <v>7257</v>
      </c>
      <c r="D151" s="96">
        <v>3113</v>
      </c>
      <c r="E151" s="100"/>
      <c r="F151" s="96" t="s">
        <v>486</v>
      </c>
      <c r="G151" s="127">
        <v>59303</v>
      </c>
      <c r="H151" s="86">
        <f t="shared" si="9"/>
        <v>59.304000000000002</v>
      </c>
      <c r="I151" s="102">
        <f t="shared" si="11"/>
        <v>20.163</v>
      </c>
      <c r="J151" s="102">
        <f t="shared" si="12"/>
        <v>1.1859999999999999</v>
      </c>
      <c r="K151" s="88">
        <f t="shared" si="10"/>
        <v>80.652999999999992</v>
      </c>
    </row>
    <row r="152" spans="1:11" ht="15" x14ac:dyDescent="0.2">
      <c r="A152" s="85">
        <v>75016869</v>
      </c>
      <c r="B152" s="153" t="s">
        <v>489</v>
      </c>
      <c r="C152" s="82">
        <v>7258</v>
      </c>
      <c r="D152" s="83">
        <v>3117</v>
      </c>
      <c r="E152" s="100"/>
      <c r="F152" s="83" t="s">
        <v>488</v>
      </c>
      <c r="G152" s="126">
        <v>19470</v>
      </c>
      <c r="H152" s="86">
        <f t="shared" si="9"/>
        <v>19.47</v>
      </c>
      <c r="I152" s="102">
        <f t="shared" si="11"/>
        <v>6.62</v>
      </c>
      <c r="J152" s="102">
        <f t="shared" si="12"/>
        <v>0.38900000000000001</v>
      </c>
      <c r="K152" s="88">
        <f t="shared" si="10"/>
        <v>26.478999999999999</v>
      </c>
    </row>
    <row r="153" spans="1:11" ht="15" x14ac:dyDescent="0.2">
      <c r="A153" s="85">
        <v>70998442</v>
      </c>
      <c r="B153" s="153" t="s">
        <v>491</v>
      </c>
      <c r="C153" s="82">
        <v>7259</v>
      </c>
      <c r="D153" s="83">
        <v>3117</v>
      </c>
      <c r="E153" s="100"/>
      <c r="F153" s="83" t="s">
        <v>490</v>
      </c>
      <c r="G153" s="126">
        <v>25929</v>
      </c>
      <c r="H153" s="86">
        <f t="shared" si="9"/>
        <v>25.928999999999998</v>
      </c>
      <c r="I153" s="102">
        <f t="shared" si="11"/>
        <v>8.8160000000000007</v>
      </c>
      <c r="J153" s="102">
        <f t="shared" si="12"/>
        <v>0.51900000000000002</v>
      </c>
      <c r="K153" s="88">
        <f t="shared" si="10"/>
        <v>35.263999999999996</v>
      </c>
    </row>
    <row r="154" spans="1:11" ht="15" x14ac:dyDescent="0.2">
      <c r="A154" s="85">
        <v>70993203</v>
      </c>
      <c r="B154" s="153" t="s">
        <v>493</v>
      </c>
      <c r="C154" s="82">
        <v>7260</v>
      </c>
      <c r="D154" s="83">
        <v>3117</v>
      </c>
      <c r="E154" s="100"/>
      <c r="F154" s="83" t="s">
        <v>492</v>
      </c>
      <c r="G154" s="126">
        <v>19758</v>
      </c>
      <c r="H154" s="86">
        <f t="shared" si="9"/>
        <v>19.757999999999999</v>
      </c>
      <c r="I154" s="102">
        <f t="shared" si="11"/>
        <v>6.718</v>
      </c>
      <c r="J154" s="102">
        <f t="shared" si="12"/>
        <v>0.39500000000000002</v>
      </c>
      <c r="K154" s="88">
        <f t="shared" si="10"/>
        <v>26.870999999999999</v>
      </c>
    </row>
    <row r="155" spans="1:11" ht="15" x14ac:dyDescent="0.2">
      <c r="A155" s="85">
        <v>70985766</v>
      </c>
      <c r="B155" s="153" t="s">
        <v>495</v>
      </c>
      <c r="C155" s="82">
        <v>7262</v>
      </c>
      <c r="D155" s="83">
        <v>3117</v>
      </c>
      <c r="E155" s="100"/>
      <c r="F155" s="83" t="s">
        <v>494</v>
      </c>
      <c r="G155" s="126">
        <v>15375</v>
      </c>
      <c r="H155" s="86">
        <f t="shared" si="9"/>
        <v>15.375</v>
      </c>
      <c r="I155" s="102">
        <f t="shared" si="11"/>
        <v>5.2279999999999998</v>
      </c>
      <c r="J155" s="102">
        <f t="shared" si="12"/>
        <v>0.308</v>
      </c>
      <c r="K155" s="88">
        <f t="shared" si="10"/>
        <v>20.911000000000001</v>
      </c>
    </row>
    <row r="156" spans="1:11" ht="30" x14ac:dyDescent="0.2">
      <c r="A156" s="85">
        <v>70981868</v>
      </c>
      <c r="B156" s="153" t="s">
        <v>497</v>
      </c>
      <c r="C156" s="82">
        <v>7263</v>
      </c>
      <c r="D156" s="83">
        <v>3117</v>
      </c>
      <c r="E156" s="100"/>
      <c r="F156" s="83" t="s">
        <v>496</v>
      </c>
      <c r="G156" s="126">
        <v>17799</v>
      </c>
      <c r="H156" s="86">
        <f t="shared" si="9"/>
        <v>17.798999999999999</v>
      </c>
      <c r="I156" s="102">
        <f t="shared" si="11"/>
        <v>6.0519999999999996</v>
      </c>
      <c r="J156" s="102">
        <f t="shared" si="12"/>
        <v>0.35599999999999998</v>
      </c>
      <c r="K156" s="88">
        <f t="shared" si="10"/>
        <v>24.207000000000001</v>
      </c>
    </row>
    <row r="157" spans="1:11" ht="15" x14ac:dyDescent="0.2">
      <c r="A157" s="85">
        <v>70188475</v>
      </c>
      <c r="B157" s="153" t="s">
        <v>499</v>
      </c>
      <c r="C157" s="82">
        <v>7264</v>
      </c>
      <c r="D157" s="83">
        <v>3117</v>
      </c>
      <c r="E157" s="100"/>
      <c r="F157" s="83" t="s">
        <v>498</v>
      </c>
      <c r="G157" s="126">
        <v>6960</v>
      </c>
      <c r="H157" s="86">
        <f t="shared" si="9"/>
        <v>6.96</v>
      </c>
      <c r="I157" s="102">
        <f t="shared" si="11"/>
        <v>2.3660000000000001</v>
      </c>
      <c r="J157" s="102">
        <f t="shared" si="12"/>
        <v>0.13900000000000001</v>
      </c>
      <c r="K157" s="88">
        <f t="shared" si="10"/>
        <v>9.4649999999999999</v>
      </c>
    </row>
    <row r="158" spans="1:11" ht="15" x14ac:dyDescent="0.2">
      <c r="A158" s="85">
        <v>70999864</v>
      </c>
      <c r="B158" s="153" t="s">
        <v>501</v>
      </c>
      <c r="C158" s="82">
        <v>7265</v>
      </c>
      <c r="D158" s="83">
        <v>3117</v>
      </c>
      <c r="E158" s="100"/>
      <c r="F158" s="83" t="s">
        <v>500</v>
      </c>
      <c r="G158" s="126">
        <v>21799</v>
      </c>
      <c r="H158" s="86">
        <f t="shared" si="9"/>
        <v>21.798999999999999</v>
      </c>
      <c r="I158" s="102">
        <f t="shared" si="11"/>
        <v>7.4119999999999999</v>
      </c>
      <c r="J158" s="102">
        <f t="shared" si="12"/>
        <v>0.436</v>
      </c>
      <c r="K158" s="88">
        <f t="shared" si="10"/>
        <v>29.646999999999998</v>
      </c>
    </row>
    <row r="159" spans="1:11" ht="15" x14ac:dyDescent="0.2">
      <c r="A159" s="85">
        <v>71004271</v>
      </c>
      <c r="B159" s="153" t="s">
        <v>503</v>
      </c>
      <c r="C159" s="82">
        <v>7266</v>
      </c>
      <c r="D159" s="83">
        <v>3117</v>
      </c>
      <c r="E159" s="100"/>
      <c r="F159" s="83" t="s">
        <v>502</v>
      </c>
      <c r="G159" s="126">
        <v>5820</v>
      </c>
      <c r="H159" s="86">
        <f t="shared" si="9"/>
        <v>5.82</v>
      </c>
      <c r="I159" s="102">
        <f t="shared" si="11"/>
        <v>1.9790000000000001</v>
      </c>
      <c r="J159" s="102">
        <f t="shared" si="12"/>
        <v>0.11600000000000001</v>
      </c>
      <c r="K159" s="88">
        <f t="shared" si="10"/>
        <v>7.915</v>
      </c>
    </row>
    <row r="160" spans="1:11" ht="15" x14ac:dyDescent="0.2">
      <c r="A160" s="85">
        <v>70990921</v>
      </c>
      <c r="B160" s="153" t="s">
        <v>505</v>
      </c>
      <c r="C160" s="82">
        <v>7267</v>
      </c>
      <c r="D160" s="83">
        <v>3117</v>
      </c>
      <c r="E160" s="100"/>
      <c r="F160" s="83" t="s">
        <v>504</v>
      </c>
      <c r="G160" s="126">
        <v>7320</v>
      </c>
      <c r="H160" s="86">
        <f t="shared" si="9"/>
        <v>7.32</v>
      </c>
      <c r="I160" s="102">
        <f t="shared" si="11"/>
        <v>2.4889999999999999</v>
      </c>
      <c r="J160" s="102">
        <f t="shared" si="12"/>
        <v>0.14599999999999999</v>
      </c>
      <c r="K160" s="88">
        <f t="shared" si="10"/>
        <v>9.9550000000000018</v>
      </c>
    </row>
    <row r="161" spans="1:14" ht="30" x14ac:dyDescent="0.2">
      <c r="A161" s="85">
        <v>67440690</v>
      </c>
      <c r="B161" s="153" t="s">
        <v>507</v>
      </c>
      <c r="C161" s="82">
        <v>7268</v>
      </c>
      <c r="D161" s="83">
        <v>3231</v>
      </c>
      <c r="E161" s="100"/>
      <c r="F161" s="83" t="s">
        <v>506</v>
      </c>
      <c r="G161" s="126">
        <v>38220</v>
      </c>
      <c r="H161" s="86">
        <f t="shared" si="9"/>
        <v>38.22</v>
      </c>
      <c r="I161" s="102">
        <f t="shared" si="11"/>
        <v>12.994999999999999</v>
      </c>
      <c r="J161" s="102">
        <f t="shared" si="12"/>
        <v>0.76400000000000001</v>
      </c>
      <c r="K161" s="88">
        <f t="shared" si="10"/>
        <v>51.978999999999999</v>
      </c>
    </row>
    <row r="162" spans="1:14" ht="30" x14ac:dyDescent="0.2">
      <c r="A162" s="85">
        <v>71234918</v>
      </c>
      <c r="B162" s="153" t="s">
        <v>509</v>
      </c>
      <c r="C162" s="82">
        <v>7269</v>
      </c>
      <c r="D162" s="83">
        <v>3233</v>
      </c>
      <c r="E162" s="100"/>
      <c r="F162" s="83" t="s">
        <v>508</v>
      </c>
      <c r="G162" s="126">
        <v>21540</v>
      </c>
      <c r="H162" s="86">
        <f t="shared" si="9"/>
        <v>21.54</v>
      </c>
      <c r="I162" s="102">
        <f t="shared" si="11"/>
        <v>7.3239999999999998</v>
      </c>
      <c r="J162" s="102">
        <f t="shared" si="12"/>
        <v>0.43099999999999999</v>
      </c>
      <c r="K162" s="88">
        <f t="shared" si="10"/>
        <v>29.294999999999998</v>
      </c>
    </row>
    <row r="163" spans="1:14" ht="15" x14ac:dyDescent="0.2">
      <c r="A163" s="85">
        <v>71001387</v>
      </c>
      <c r="B163" s="153" t="s">
        <v>511</v>
      </c>
      <c r="C163" s="82">
        <v>7270</v>
      </c>
      <c r="D163" s="83">
        <v>3141</v>
      </c>
      <c r="E163" s="100"/>
      <c r="F163" s="83" t="s">
        <v>510</v>
      </c>
      <c r="G163" s="126">
        <v>45234</v>
      </c>
      <c r="H163" s="86">
        <f t="shared" si="9"/>
        <v>45.234000000000002</v>
      </c>
      <c r="I163" s="102">
        <f t="shared" si="11"/>
        <v>15.38</v>
      </c>
      <c r="J163" s="102">
        <f t="shared" si="12"/>
        <v>0.90500000000000003</v>
      </c>
      <c r="K163" s="88">
        <f t="shared" si="10"/>
        <v>61.519000000000005</v>
      </c>
    </row>
    <row r="164" spans="1:14" ht="15" x14ac:dyDescent="0.2">
      <c r="A164" s="103">
        <v>71294503</v>
      </c>
      <c r="B164" s="158" t="s">
        <v>513</v>
      </c>
      <c r="C164" s="182">
        <v>7284</v>
      </c>
      <c r="D164" s="183">
        <v>3111</v>
      </c>
      <c r="E164" s="184"/>
      <c r="F164" s="183" t="s">
        <v>512</v>
      </c>
      <c r="G164" s="185">
        <v>52707</v>
      </c>
      <c r="H164" s="86">
        <f t="shared" si="9"/>
        <v>52.707999999999998</v>
      </c>
      <c r="I164" s="102">
        <f t="shared" si="11"/>
        <v>17.920999999999999</v>
      </c>
      <c r="J164" s="102">
        <f t="shared" si="12"/>
        <v>1.054</v>
      </c>
      <c r="K164" s="88">
        <f t="shared" si="10"/>
        <v>71.682999999999993</v>
      </c>
      <c r="N164" s="181" t="s">
        <v>1077</v>
      </c>
    </row>
    <row r="165" spans="1:14" ht="15" x14ac:dyDescent="0.2">
      <c r="A165" s="85">
        <v>70947384</v>
      </c>
      <c r="B165" s="153" t="s">
        <v>515</v>
      </c>
      <c r="C165" s="82">
        <v>7271</v>
      </c>
      <c r="D165" s="83">
        <v>3113</v>
      </c>
      <c r="E165" s="100"/>
      <c r="F165" s="83" t="s">
        <v>514</v>
      </c>
      <c r="G165" s="126">
        <v>49320</v>
      </c>
      <c r="H165" s="86">
        <f t="shared" si="9"/>
        <v>49.320999999999998</v>
      </c>
      <c r="I165" s="102">
        <f t="shared" si="11"/>
        <v>16.768999999999998</v>
      </c>
      <c r="J165" s="102">
        <f t="shared" si="12"/>
        <v>0.98599999999999999</v>
      </c>
      <c r="K165" s="88">
        <f>SUM(H165:J165)</f>
        <v>67.076000000000008</v>
      </c>
    </row>
    <row r="166" spans="1:14" ht="15" x14ac:dyDescent="0.2">
      <c r="A166" s="85">
        <v>49305620</v>
      </c>
      <c r="B166" s="153" t="s">
        <v>517</v>
      </c>
      <c r="C166" s="82">
        <v>7272</v>
      </c>
      <c r="D166" s="83">
        <v>3113</v>
      </c>
      <c r="E166" s="100"/>
      <c r="F166" s="83" t="s">
        <v>516</v>
      </c>
      <c r="G166" s="126">
        <v>48549</v>
      </c>
      <c r="H166" s="86">
        <f t="shared" si="9"/>
        <v>48.548999999999999</v>
      </c>
      <c r="I166" s="102">
        <f t="shared" si="11"/>
        <v>16.507000000000001</v>
      </c>
      <c r="J166" s="102">
        <f t="shared" si="12"/>
        <v>0.97099999999999997</v>
      </c>
      <c r="K166" s="88">
        <f t="shared" si="10"/>
        <v>66.027000000000001</v>
      </c>
    </row>
    <row r="167" spans="1:14" ht="30" x14ac:dyDescent="0.2">
      <c r="A167" s="85">
        <v>67440207</v>
      </c>
      <c r="B167" s="153" t="s">
        <v>519</v>
      </c>
      <c r="C167" s="82">
        <v>7273</v>
      </c>
      <c r="D167" s="83">
        <v>3231</v>
      </c>
      <c r="E167" s="100"/>
      <c r="F167" s="83" t="s">
        <v>518</v>
      </c>
      <c r="G167" s="126">
        <v>16920</v>
      </c>
      <c r="H167" s="86">
        <f t="shared" si="9"/>
        <v>16.920000000000002</v>
      </c>
      <c r="I167" s="102">
        <f t="shared" si="11"/>
        <v>5.7530000000000001</v>
      </c>
      <c r="J167" s="102">
        <f t="shared" si="12"/>
        <v>0.33800000000000002</v>
      </c>
      <c r="K167" s="88">
        <f t="shared" si="10"/>
        <v>23.011000000000003</v>
      </c>
    </row>
    <row r="168" spans="1:14" ht="15" x14ac:dyDescent="0.2">
      <c r="A168" s="85">
        <v>70890072</v>
      </c>
      <c r="B168" s="155" t="s">
        <v>521</v>
      </c>
      <c r="C168" s="82">
        <v>7274</v>
      </c>
      <c r="D168" s="83">
        <v>3113</v>
      </c>
      <c r="E168" s="100"/>
      <c r="F168" s="83" t="s">
        <v>520</v>
      </c>
      <c r="G168" s="126">
        <v>61380</v>
      </c>
      <c r="H168" s="86">
        <f t="shared" si="9"/>
        <v>61.381</v>
      </c>
      <c r="I168" s="102">
        <f t="shared" si="11"/>
        <v>20.87</v>
      </c>
      <c r="J168" s="102">
        <f t="shared" si="12"/>
        <v>1.228</v>
      </c>
      <c r="K168" s="88">
        <f t="shared" si="10"/>
        <v>83.478999999999999</v>
      </c>
    </row>
    <row r="169" spans="1:14" ht="15" x14ac:dyDescent="0.2">
      <c r="A169" s="85">
        <v>60114011</v>
      </c>
      <c r="B169" s="153" t="s">
        <v>523</v>
      </c>
      <c r="C169" s="82">
        <v>7275</v>
      </c>
      <c r="D169" s="83">
        <v>3113</v>
      </c>
      <c r="E169" s="100"/>
      <c r="F169" s="83" t="s">
        <v>522</v>
      </c>
      <c r="G169" s="126">
        <v>60398</v>
      </c>
      <c r="H169" s="86">
        <f t="shared" si="9"/>
        <v>60.399000000000001</v>
      </c>
      <c r="I169" s="102">
        <f t="shared" si="11"/>
        <v>20.536000000000001</v>
      </c>
      <c r="J169" s="102">
        <f t="shared" si="12"/>
        <v>1.208</v>
      </c>
      <c r="K169" s="88">
        <f t="shared" si="10"/>
        <v>82.143000000000001</v>
      </c>
    </row>
    <row r="170" spans="1:14" ht="30" x14ac:dyDescent="0.2">
      <c r="A170" s="85">
        <v>71002791</v>
      </c>
      <c r="B170" s="153" t="s">
        <v>525</v>
      </c>
      <c r="C170" s="82">
        <v>7276</v>
      </c>
      <c r="D170" s="83">
        <v>3117</v>
      </c>
      <c r="E170" s="100"/>
      <c r="F170" s="83" t="s">
        <v>524</v>
      </c>
      <c r="G170" s="126">
        <v>19080</v>
      </c>
      <c r="H170" s="86">
        <f t="shared" si="9"/>
        <v>19.079999999999998</v>
      </c>
      <c r="I170" s="102">
        <f t="shared" si="11"/>
        <v>6.4870000000000001</v>
      </c>
      <c r="J170" s="102">
        <f t="shared" si="12"/>
        <v>0.38200000000000001</v>
      </c>
      <c r="K170" s="88">
        <f t="shared" si="10"/>
        <v>25.949000000000002</v>
      </c>
    </row>
    <row r="171" spans="1:14" ht="30" x14ac:dyDescent="0.2">
      <c r="A171" s="85">
        <v>75017547</v>
      </c>
      <c r="B171" s="153" t="s">
        <v>527</v>
      </c>
      <c r="C171" s="82">
        <v>7277</v>
      </c>
      <c r="D171" s="83">
        <v>3111</v>
      </c>
      <c r="E171" s="100"/>
      <c r="F171" s="83" t="s">
        <v>526</v>
      </c>
      <c r="G171" s="126">
        <v>41696</v>
      </c>
      <c r="H171" s="86">
        <f t="shared" si="9"/>
        <v>41.695999999999998</v>
      </c>
      <c r="I171" s="102">
        <f t="shared" si="11"/>
        <v>14.177</v>
      </c>
      <c r="J171" s="102">
        <f t="shared" si="12"/>
        <v>0.83399999999999996</v>
      </c>
      <c r="K171" s="88">
        <f t="shared" si="10"/>
        <v>56.707000000000001</v>
      </c>
    </row>
    <row r="172" spans="1:14" ht="30" x14ac:dyDescent="0.2">
      <c r="A172" s="85">
        <v>75017628</v>
      </c>
      <c r="B172" s="153" t="s">
        <v>529</v>
      </c>
      <c r="C172" s="82">
        <v>7278</v>
      </c>
      <c r="D172" s="83">
        <v>3111</v>
      </c>
      <c r="E172" s="100"/>
      <c r="F172" s="83" t="s">
        <v>528</v>
      </c>
      <c r="G172" s="126">
        <v>56798</v>
      </c>
      <c r="H172" s="86">
        <f t="shared" si="9"/>
        <v>56.798999999999999</v>
      </c>
      <c r="I172" s="102">
        <f t="shared" si="11"/>
        <v>19.312000000000001</v>
      </c>
      <c r="J172" s="102">
        <f t="shared" si="12"/>
        <v>1.1359999999999999</v>
      </c>
      <c r="K172" s="88">
        <f t="shared" si="10"/>
        <v>77.247</v>
      </c>
    </row>
    <row r="173" spans="1:14" ht="30" x14ac:dyDescent="0.2">
      <c r="A173" s="85">
        <v>75015218</v>
      </c>
      <c r="B173" s="153" t="s">
        <v>531</v>
      </c>
      <c r="C173" s="82">
        <v>7280</v>
      </c>
      <c r="D173" s="83">
        <v>3111</v>
      </c>
      <c r="E173" s="100"/>
      <c r="F173" s="83" t="s">
        <v>530</v>
      </c>
      <c r="G173" s="126">
        <v>33758</v>
      </c>
      <c r="H173" s="86">
        <f t="shared" si="9"/>
        <v>33.758000000000003</v>
      </c>
      <c r="I173" s="102">
        <f t="shared" si="11"/>
        <v>11.478</v>
      </c>
      <c r="J173" s="102">
        <f t="shared" si="12"/>
        <v>0.67500000000000004</v>
      </c>
      <c r="K173" s="88">
        <f t="shared" si="10"/>
        <v>45.911000000000001</v>
      </c>
    </row>
    <row r="174" spans="1:14" ht="30" x14ac:dyDescent="0.2">
      <c r="A174" s="85">
        <v>75016834</v>
      </c>
      <c r="B174" s="153" t="s">
        <v>533</v>
      </c>
      <c r="C174" s="82">
        <v>7281</v>
      </c>
      <c r="D174" s="83">
        <v>3141</v>
      </c>
      <c r="E174" s="100"/>
      <c r="F174" s="83" t="s">
        <v>532</v>
      </c>
      <c r="G174" s="126">
        <v>54041</v>
      </c>
      <c r="H174" s="86">
        <f t="shared" si="9"/>
        <v>54.042000000000002</v>
      </c>
      <c r="I174" s="102">
        <f t="shared" si="11"/>
        <v>18.373999999999999</v>
      </c>
      <c r="J174" s="102">
        <f t="shared" si="12"/>
        <v>1.081</v>
      </c>
      <c r="K174" s="88">
        <f t="shared" si="10"/>
        <v>73.497</v>
      </c>
    </row>
    <row r="175" spans="1:14" ht="30" x14ac:dyDescent="0.2">
      <c r="A175" s="85">
        <v>75016915</v>
      </c>
      <c r="B175" s="153" t="s">
        <v>535</v>
      </c>
      <c r="C175" s="82">
        <v>7282</v>
      </c>
      <c r="D175" s="83">
        <v>3141</v>
      </c>
      <c r="E175" s="100"/>
      <c r="F175" s="83" t="s">
        <v>534</v>
      </c>
      <c r="G175" s="126">
        <v>42789</v>
      </c>
      <c r="H175" s="86">
        <f t="shared" si="9"/>
        <v>42.789000000000001</v>
      </c>
      <c r="I175" s="102">
        <f t="shared" si="11"/>
        <v>14.548</v>
      </c>
      <c r="J175" s="102">
        <f t="shared" si="12"/>
        <v>0.85599999999999998</v>
      </c>
      <c r="K175" s="88">
        <f t="shared" si="10"/>
        <v>58.193000000000005</v>
      </c>
    </row>
    <row r="176" spans="1:14" ht="15" x14ac:dyDescent="0.2">
      <c r="A176" s="85">
        <v>70152331</v>
      </c>
      <c r="B176" s="156" t="s">
        <v>537</v>
      </c>
      <c r="C176" s="82">
        <v>7283</v>
      </c>
      <c r="D176" s="83">
        <v>3233</v>
      </c>
      <c r="E176" s="100"/>
      <c r="F176" s="83" t="s">
        <v>536</v>
      </c>
      <c r="G176" s="126">
        <v>16200</v>
      </c>
      <c r="H176" s="86">
        <f t="shared" si="9"/>
        <v>16.2</v>
      </c>
      <c r="I176" s="102">
        <f t="shared" si="11"/>
        <v>5.508</v>
      </c>
      <c r="J176" s="102">
        <f t="shared" si="12"/>
        <v>0.32400000000000001</v>
      </c>
      <c r="K176" s="88">
        <f t="shared" si="10"/>
        <v>22.032</v>
      </c>
    </row>
    <row r="177" spans="1:11" ht="15" x14ac:dyDescent="0.2">
      <c r="A177" s="85">
        <v>75013002</v>
      </c>
      <c r="B177" s="153" t="s">
        <v>539</v>
      </c>
      <c r="C177" s="82">
        <v>7401</v>
      </c>
      <c r="D177" s="83">
        <v>3111</v>
      </c>
      <c r="E177" s="100"/>
      <c r="F177" s="83" t="s">
        <v>538</v>
      </c>
      <c r="G177" s="126">
        <v>105444</v>
      </c>
      <c r="H177" s="86">
        <f t="shared" si="9"/>
        <v>105.44499999999999</v>
      </c>
      <c r="I177" s="102">
        <f t="shared" si="11"/>
        <v>35.850999999999999</v>
      </c>
      <c r="J177" s="102">
        <f t="shared" si="12"/>
        <v>2.109</v>
      </c>
      <c r="K177" s="88">
        <f t="shared" si="10"/>
        <v>143.405</v>
      </c>
    </row>
    <row r="178" spans="1:11" ht="15" x14ac:dyDescent="0.2">
      <c r="A178" s="85">
        <v>48623008</v>
      </c>
      <c r="B178" s="155" t="s">
        <v>541</v>
      </c>
      <c r="C178" s="82">
        <v>7404</v>
      </c>
      <c r="D178" s="83">
        <v>3113</v>
      </c>
      <c r="E178" s="100"/>
      <c r="F178" s="83" t="s">
        <v>540</v>
      </c>
      <c r="G178" s="126">
        <v>46567</v>
      </c>
      <c r="H178" s="86">
        <f t="shared" si="9"/>
        <v>46.567</v>
      </c>
      <c r="I178" s="102">
        <f t="shared" si="11"/>
        <v>15.833</v>
      </c>
      <c r="J178" s="102">
        <f t="shared" si="12"/>
        <v>0.93100000000000005</v>
      </c>
      <c r="K178" s="88">
        <f t="shared" si="10"/>
        <v>63.330999999999996</v>
      </c>
    </row>
    <row r="179" spans="1:11" ht="30" x14ac:dyDescent="0.25">
      <c r="A179" s="85">
        <v>857742</v>
      </c>
      <c r="B179" s="104" t="s">
        <v>543</v>
      </c>
      <c r="C179" s="82">
        <v>7405</v>
      </c>
      <c r="D179" s="83">
        <v>3113</v>
      </c>
      <c r="E179" s="100"/>
      <c r="F179" s="83" t="s">
        <v>542</v>
      </c>
      <c r="G179" s="126">
        <v>53286</v>
      </c>
      <c r="H179" s="86">
        <f t="shared" si="9"/>
        <v>53.286999999999999</v>
      </c>
      <c r="I179" s="102">
        <f t="shared" si="11"/>
        <v>18.117999999999999</v>
      </c>
      <c r="J179" s="102">
        <f t="shared" si="12"/>
        <v>1.0660000000000001</v>
      </c>
      <c r="K179" s="88">
        <f t="shared" si="10"/>
        <v>72.471000000000004</v>
      </c>
    </row>
    <row r="180" spans="1:11" ht="15" x14ac:dyDescent="0.2">
      <c r="A180" s="85">
        <v>66289351</v>
      </c>
      <c r="B180" s="153" t="s">
        <v>545</v>
      </c>
      <c r="C180" s="82">
        <v>7406</v>
      </c>
      <c r="D180" s="83">
        <v>3231</v>
      </c>
      <c r="E180" s="100"/>
      <c r="F180" s="83" t="s">
        <v>544</v>
      </c>
      <c r="G180" s="126">
        <v>24263</v>
      </c>
      <c r="H180" s="86">
        <f t="shared" si="9"/>
        <v>24.263000000000002</v>
      </c>
      <c r="I180" s="102">
        <f t="shared" si="11"/>
        <v>8.2490000000000006</v>
      </c>
      <c r="J180" s="102">
        <f t="shared" si="12"/>
        <v>0.48499999999999999</v>
      </c>
      <c r="K180" s="88">
        <f t="shared" si="10"/>
        <v>32.997</v>
      </c>
    </row>
    <row r="181" spans="1:11" ht="15" x14ac:dyDescent="0.2">
      <c r="A181" s="85">
        <v>857785</v>
      </c>
      <c r="B181" s="153" t="s">
        <v>547</v>
      </c>
      <c r="C181" s="82">
        <v>7407</v>
      </c>
      <c r="D181" s="83">
        <v>3233</v>
      </c>
      <c r="E181" s="100"/>
      <c r="F181" s="83" t="s">
        <v>546</v>
      </c>
      <c r="G181" s="126">
        <v>21534</v>
      </c>
      <c r="H181" s="86">
        <f t="shared" si="9"/>
        <v>21.533999999999999</v>
      </c>
      <c r="I181" s="102">
        <f t="shared" si="11"/>
        <v>7.3220000000000001</v>
      </c>
      <c r="J181" s="102">
        <f t="shared" si="12"/>
        <v>0.43099999999999999</v>
      </c>
      <c r="K181" s="88">
        <f t="shared" si="10"/>
        <v>29.286999999999999</v>
      </c>
    </row>
    <row r="182" spans="1:11" ht="15" x14ac:dyDescent="0.2">
      <c r="A182" s="85">
        <v>75015897</v>
      </c>
      <c r="B182" s="153" t="s">
        <v>549</v>
      </c>
      <c r="C182" s="82">
        <v>7408</v>
      </c>
      <c r="D182" s="83">
        <v>3111</v>
      </c>
      <c r="E182" s="100"/>
      <c r="F182" s="83" t="s">
        <v>548</v>
      </c>
      <c r="G182" s="126">
        <v>13800</v>
      </c>
      <c r="H182" s="86">
        <f t="shared" si="9"/>
        <v>13.8</v>
      </c>
      <c r="I182" s="102">
        <f t="shared" si="11"/>
        <v>4.6920000000000002</v>
      </c>
      <c r="J182" s="102">
        <f t="shared" si="12"/>
        <v>0.27600000000000002</v>
      </c>
      <c r="K182" s="88">
        <f t="shared" si="10"/>
        <v>18.768000000000001</v>
      </c>
    </row>
    <row r="183" spans="1:11" ht="15" x14ac:dyDescent="0.2">
      <c r="A183" s="85">
        <v>75016052</v>
      </c>
      <c r="B183" s="153" t="s">
        <v>551</v>
      </c>
      <c r="C183" s="82">
        <v>7409</v>
      </c>
      <c r="D183" s="83">
        <v>3111</v>
      </c>
      <c r="E183" s="100"/>
      <c r="F183" s="83" t="s">
        <v>550</v>
      </c>
      <c r="G183" s="126">
        <v>7438</v>
      </c>
      <c r="H183" s="86">
        <f t="shared" si="9"/>
        <v>7.4379999999999997</v>
      </c>
      <c r="I183" s="102">
        <f t="shared" si="11"/>
        <v>2.5289999999999999</v>
      </c>
      <c r="J183" s="102">
        <f t="shared" si="12"/>
        <v>0.14899999999999999</v>
      </c>
      <c r="K183" s="88">
        <f t="shared" si="10"/>
        <v>10.115999999999998</v>
      </c>
    </row>
    <row r="184" spans="1:11" ht="15" x14ac:dyDescent="0.2">
      <c r="A184" s="85">
        <v>75015978</v>
      </c>
      <c r="B184" s="153" t="s">
        <v>553</v>
      </c>
      <c r="C184" s="82">
        <v>7410</v>
      </c>
      <c r="D184" s="83">
        <v>3113</v>
      </c>
      <c r="E184" s="100"/>
      <c r="F184" s="83" t="s">
        <v>552</v>
      </c>
      <c r="G184" s="126">
        <v>57357</v>
      </c>
      <c r="H184" s="86">
        <f t="shared" si="9"/>
        <v>57.357999999999997</v>
      </c>
      <c r="I184" s="102">
        <f t="shared" si="11"/>
        <v>19.501999999999999</v>
      </c>
      <c r="J184" s="102">
        <f t="shared" si="12"/>
        <v>1.147</v>
      </c>
      <c r="K184" s="88">
        <f t="shared" si="10"/>
        <v>78.007000000000005</v>
      </c>
    </row>
    <row r="185" spans="1:11" ht="15" x14ac:dyDescent="0.2">
      <c r="A185" s="85">
        <v>71003401</v>
      </c>
      <c r="B185" s="153" t="s">
        <v>555</v>
      </c>
      <c r="C185" s="82">
        <v>7411</v>
      </c>
      <c r="D185" s="83">
        <v>3113</v>
      </c>
      <c r="E185" s="100"/>
      <c r="F185" s="83" t="s">
        <v>554</v>
      </c>
      <c r="G185" s="126">
        <v>77478</v>
      </c>
      <c r="H185" s="86">
        <f t="shared" si="9"/>
        <v>77.478999999999999</v>
      </c>
      <c r="I185" s="102">
        <f t="shared" si="11"/>
        <v>26.343</v>
      </c>
      <c r="J185" s="102">
        <f t="shared" si="12"/>
        <v>1.55</v>
      </c>
      <c r="K185" s="88">
        <f t="shared" si="10"/>
        <v>105.372</v>
      </c>
    </row>
    <row r="186" spans="1:11" ht="15" x14ac:dyDescent="0.2">
      <c r="A186" s="85">
        <v>70987076</v>
      </c>
      <c r="B186" s="153" t="s">
        <v>557</v>
      </c>
      <c r="C186" s="82">
        <v>7412</v>
      </c>
      <c r="D186" s="83">
        <v>3117</v>
      </c>
      <c r="E186" s="100"/>
      <c r="F186" s="83" t="s">
        <v>556</v>
      </c>
      <c r="G186" s="126">
        <v>9373</v>
      </c>
      <c r="H186" s="86">
        <f t="shared" si="9"/>
        <v>9.3729999999999993</v>
      </c>
      <c r="I186" s="102">
        <f t="shared" si="11"/>
        <v>3.1869999999999998</v>
      </c>
      <c r="J186" s="102">
        <f t="shared" si="12"/>
        <v>0.187</v>
      </c>
      <c r="K186" s="88">
        <f t="shared" si="10"/>
        <v>12.746999999999998</v>
      </c>
    </row>
    <row r="187" spans="1:11" ht="15" x14ac:dyDescent="0.2">
      <c r="A187" s="85">
        <v>75016532</v>
      </c>
      <c r="B187" s="153" t="s">
        <v>559</v>
      </c>
      <c r="C187" s="82">
        <v>7414</v>
      </c>
      <c r="D187" s="83">
        <v>3111</v>
      </c>
      <c r="E187" s="100"/>
      <c r="F187" s="83" t="s">
        <v>558</v>
      </c>
      <c r="G187" s="126">
        <v>9138</v>
      </c>
      <c r="H187" s="86">
        <f t="shared" si="9"/>
        <v>9.1379999999999999</v>
      </c>
      <c r="I187" s="102">
        <f t="shared" si="11"/>
        <v>3.1070000000000002</v>
      </c>
      <c r="J187" s="102">
        <f t="shared" si="12"/>
        <v>0.183</v>
      </c>
      <c r="K187" s="88">
        <f t="shared" si="10"/>
        <v>12.428000000000001</v>
      </c>
    </row>
    <row r="188" spans="1:11" ht="15" x14ac:dyDescent="0.2">
      <c r="A188" s="85">
        <v>71003967</v>
      </c>
      <c r="B188" s="153" t="s">
        <v>561</v>
      </c>
      <c r="C188" s="82">
        <v>7415</v>
      </c>
      <c r="D188" s="83">
        <v>3111</v>
      </c>
      <c r="E188" s="100"/>
      <c r="F188" s="83" t="s">
        <v>560</v>
      </c>
      <c r="G188" s="126">
        <v>8512</v>
      </c>
      <c r="H188" s="86">
        <f t="shared" si="9"/>
        <v>8.5120000000000005</v>
      </c>
      <c r="I188" s="102">
        <f t="shared" si="11"/>
        <v>2.8940000000000001</v>
      </c>
      <c r="J188" s="102">
        <f t="shared" si="12"/>
        <v>0.17</v>
      </c>
      <c r="K188" s="88">
        <f t="shared" si="10"/>
        <v>11.576000000000001</v>
      </c>
    </row>
    <row r="189" spans="1:11" ht="15" x14ac:dyDescent="0.2">
      <c r="A189" s="85">
        <v>70997977</v>
      </c>
      <c r="B189" s="156" t="s">
        <v>563</v>
      </c>
      <c r="C189" s="82">
        <v>7416</v>
      </c>
      <c r="D189" s="83">
        <v>3111</v>
      </c>
      <c r="E189" s="100"/>
      <c r="F189" s="83" t="s">
        <v>562</v>
      </c>
      <c r="G189" s="126">
        <v>8388</v>
      </c>
      <c r="H189" s="86">
        <f t="shared" si="9"/>
        <v>8.3879999999999999</v>
      </c>
      <c r="I189" s="102">
        <f t="shared" si="11"/>
        <v>2.8519999999999999</v>
      </c>
      <c r="J189" s="102">
        <f t="shared" si="12"/>
        <v>0.16800000000000001</v>
      </c>
      <c r="K189" s="88">
        <f t="shared" si="10"/>
        <v>11.407999999999999</v>
      </c>
    </row>
    <row r="190" spans="1:11" ht="30" x14ac:dyDescent="0.2">
      <c r="A190" s="85">
        <v>75016478</v>
      </c>
      <c r="B190" s="153" t="s">
        <v>565</v>
      </c>
      <c r="C190" s="82">
        <v>7417</v>
      </c>
      <c r="D190" s="83">
        <v>3117</v>
      </c>
      <c r="E190" s="100"/>
      <c r="F190" s="83" t="s">
        <v>564</v>
      </c>
      <c r="G190" s="126">
        <v>16440</v>
      </c>
      <c r="H190" s="86">
        <f t="shared" si="9"/>
        <v>16.440000000000001</v>
      </c>
      <c r="I190" s="102">
        <f t="shared" si="11"/>
        <v>5.59</v>
      </c>
      <c r="J190" s="102">
        <f t="shared" si="12"/>
        <v>0.32900000000000001</v>
      </c>
      <c r="K190" s="88">
        <f t="shared" si="10"/>
        <v>22.359000000000002</v>
      </c>
    </row>
    <row r="191" spans="1:11" ht="30" x14ac:dyDescent="0.2">
      <c r="A191" s="85">
        <v>70985839</v>
      </c>
      <c r="B191" s="153" t="s">
        <v>567</v>
      </c>
      <c r="C191" s="82">
        <v>7418</v>
      </c>
      <c r="D191" s="83">
        <v>3117</v>
      </c>
      <c r="E191" s="100"/>
      <c r="F191" s="83" t="s">
        <v>566</v>
      </c>
      <c r="G191" s="126">
        <v>39031</v>
      </c>
      <c r="H191" s="86">
        <f t="shared" si="9"/>
        <v>39.030999999999999</v>
      </c>
      <c r="I191" s="102">
        <f t="shared" si="11"/>
        <v>13.271000000000001</v>
      </c>
      <c r="J191" s="102">
        <f t="shared" si="12"/>
        <v>0.78100000000000003</v>
      </c>
      <c r="K191" s="88">
        <f t="shared" si="10"/>
        <v>53.082999999999998</v>
      </c>
    </row>
    <row r="192" spans="1:11" ht="15" x14ac:dyDescent="0.2">
      <c r="A192" s="85">
        <v>71003231</v>
      </c>
      <c r="B192" s="153" t="s">
        <v>569</v>
      </c>
      <c r="C192" s="82">
        <v>7419</v>
      </c>
      <c r="D192" s="83">
        <v>3111</v>
      </c>
      <c r="E192" s="100"/>
      <c r="F192" s="83" t="s">
        <v>568</v>
      </c>
      <c r="G192" s="126">
        <v>7530</v>
      </c>
      <c r="H192" s="86">
        <f t="shared" si="9"/>
        <v>7.53</v>
      </c>
      <c r="I192" s="102">
        <f t="shared" si="11"/>
        <v>2.56</v>
      </c>
      <c r="J192" s="102">
        <f t="shared" si="12"/>
        <v>0.151</v>
      </c>
      <c r="K192" s="88">
        <f t="shared" si="10"/>
        <v>10.241</v>
      </c>
    </row>
    <row r="193" spans="1:11" ht="30" x14ac:dyDescent="0.2">
      <c r="A193" s="85">
        <v>75016630</v>
      </c>
      <c r="B193" s="153" t="s">
        <v>571</v>
      </c>
      <c r="C193" s="82">
        <v>7420</v>
      </c>
      <c r="D193" s="83">
        <v>3117</v>
      </c>
      <c r="E193" s="100"/>
      <c r="F193" s="83" t="s">
        <v>570</v>
      </c>
      <c r="G193" s="126">
        <v>20274</v>
      </c>
      <c r="H193" s="86">
        <f t="shared" si="9"/>
        <v>20.274000000000001</v>
      </c>
      <c r="I193" s="102">
        <f t="shared" si="11"/>
        <v>6.8929999999999998</v>
      </c>
      <c r="J193" s="102">
        <f t="shared" si="12"/>
        <v>0.40500000000000003</v>
      </c>
      <c r="K193" s="88">
        <f t="shared" si="10"/>
        <v>27.572000000000003</v>
      </c>
    </row>
    <row r="194" spans="1:11" ht="30" x14ac:dyDescent="0.2">
      <c r="A194" s="85">
        <v>70987173</v>
      </c>
      <c r="B194" s="153" t="s">
        <v>573</v>
      </c>
      <c r="C194" s="82">
        <v>7421</v>
      </c>
      <c r="D194" s="83">
        <v>3117</v>
      </c>
      <c r="E194" s="100"/>
      <c r="F194" s="83" t="s">
        <v>572</v>
      </c>
      <c r="G194" s="126">
        <v>21444</v>
      </c>
      <c r="H194" s="86">
        <f t="shared" si="9"/>
        <v>21.443999999999999</v>
      </c>
      <c r="I194" s="102">
        <f t="shared" si="11"/>
        <v>7.2910000000000004</v>
      </c>
      <c r="J194" s="102">
        <f t="shared" si="12"/>
        <v>0.42899999999999999</v>
      </c>
      <c r="K194" s="88">
        <f t="shared" si="10"/>
        <v>29.163999999999998</v>
      </c>
    </row>
    <row r="195" spans="1:11" ht="15" x14ac:dyDescent="0.2">
      <c r="A195" s="85">
        <v>71003100</v>
      </c>
      <c r="B195" s="153" t="s">
        <v>575</v>
      </c>
      <c r="C195" s="82">
        <v>7422</v>
      </c>
      <c r="D195" s="83">
        <v>3111</v>
      </c>
      <c r="E195" s="100"/>
      <c r="F195" s="83" t="s">
        <v>574</v>
      </c>
      <c r="G195" s="126">
        <v>20157</v>
      </c>
      <c r="H195" s="86">
        <f t="shared" si="9"/>
        <v>20.157</v>
      </c>
      <c r="I195" s="102">
        <f t="shared" si="11"/>
        <v>6.8529999999999998</v>
      </c>
      <c r="J195" s="102">
        <f t="shared" si="12"/>
        <v>0.40300000000000002</v>
      </c>
      <c r="K195" s="88">
        <f t="shared" si="10"/>
        <v>27.412999999999997</v>
      </c>
    </row>
    <row r="196" spans="1:11" ht="30" x14ac:dyDescent="0.2">
      <c r="A196" s="85">
        <v>75019418</v>
      </c>
      <c r="B196" s="153" t="s">
        <v>577</v>
      </c>
      <c r="C196" s="82">
        <v>7423</v>
      </c>
      <c r="D196" s="83">
        <v>3113</v>
      </c>
      <c r="E196" s="100"/>
      <c r="F196" s="83" t="s">
        <v>576</v>
      </c>
      <c r="G196" s="126">
        <v>52437</v>
      </c>
      <c r="H196" s="86">
        <f t="shared" ref="H196:H259" si="13">ROUND(G196/1000*$H$445,3)</f>
        <v>52.438000000000002</v>
      </c>
      <c r="I196" s="102">
        <f t="shared" si="11"/>
        <v>17.829000000000001</v>
      </c>
      <c r="J196" s="102">
        <f t="shared" si="12"/>
        <v>1.0489999999999999</v>
      </c>
      <c r="K196" s="88">
        <f t="shared" ref="K196:K259" si="14">SUM(H196:J196)</f>
        <v>71.316000000000003</v>
      </c>
    </row>
    <row r="197" spans="1:11" ht="30" x14ac:dyDescent="0.2">
      <c r="A197" s="85">
        <v>70926662</v>
      </c>
      <c r="B197" s="153" t="s">
        <v>579</v>
      </c>
      <c r="C197" s="82">
        <v>7424</v>
      </c>
      <c r="D197" s="83">
        <v>3113</v>
      </c>
      <c r="E197" s="100"/>
      <c r="F197" s="83" t="s">
        <v>578</v>
      </c>
      <c r="G197" s="126">
        <v>52401</v>
      </c>
      <c r="H197" s="86">
        <f t="shared" si="13"/>
        <v>52.402000000000001</v>
      </c>
      <c r="I197" s="102">
        <f t="shared" ref="I197:I260" si="15">ROUND(H197*0.34,3)</f>
        <v>17.817</v>
      </c>
      <c r="J197" s="102">
        <f t="shared" ref="J197:J260" si="16">ROUND(H197*0.02,3)</f>
        <v>1.048</v>
      </c>
      <c r="K197" s="88">
        <f t="shared" si="14"/>
        <v>71.266999999999996</v>
      </c>
    </row>
    <row r="198" spans="1:11" ht="15" x14ac:dyDescent="0.2">
      <c r="A198" s="85">
        <v>70926336</v>
      </c>
      <c r="B198" s="153" t="s">
        <v>581</v>
      </c>
      <c r="C198" s="82">
        <v>7425</v>
      </c>
      <c r="D198" s="83">
        <v>3113</v>
      </c>
      <c r="E198" s="100"/>
      <c r="F198" s="83" t="s">
        <v>580</v>
      </c>
      <c r="G198" s="126">
        <v>59168</v>
      </c>
      <c r="H198" s="86">
        <f t="shared" si="13"/>
        <v>59.168999999999997</v>
      </c>
      <c r="I198" s="102">
        <f t="shared" si="15"/>
        <v>20.117000000000001</v>
      </c>
      <c r="J198" s="102">
        <f t="shared" si="16"/>
        <v>1.1830000000000001</v>
      </c>
      <c r="K198" s="88">
        <f t="shared" si="14"/>
        <v>80.469000000000008</v>
      </c>
    </row>
    <row r="199" spans="1:11" ht="30" x14ac:dyDescent="0.2">
      <c r="A199" s="85">
        <v>70932085</v>
      </c>
      <c r="B199" s="153" t="s">
        <v>583</v>
      </c>
      <c r="C199" s="82">
        <v>7426</v>
      </c>
      <c r="D199" s="83">
        <v>3113</v>
      </c>
      <c r="E199" s="100"/>
      <c r="F199" s="83" t="s">
        <v>582</v>
      </c>
      <c r="G199" s="126">
        <v>43900</v>
      </c>
      <c r="H199" s="86">
        <f t="shared" si="13"/>
        <v>43.9</v>
      </c>
      <c r="I199" s="102">
        <f t="shared" si="15"/>
        <v>14.926</v>
      </c>
      <c r="J199" s="102">
        <f t="shared" si="16"/>
        <v>0.878</v>
      </c>
      <c r="K199" s="88">
        <f t="shared" si="14"/>
        <v>59.704000000000001</v>
      </c>
    </row>
    <row r="200" spans="1:11" ht="15" x14ac:dyDescent="0.2">
      <c r="A200" s="85">
        <v>71008063</v>
      </c>
      <c r="B200" s="153" t="s">
        <v>585</v>
      </c>
      <c r="C200" s="82">
        <v>7427</v>
      </c>
      <c r="D200" s="83">
        <v>3111</v>
      </c>
      <c r="E200" s="100"/>
      <c r="F200" s="83" t="s">
        <v>584</v>
      </c>
      <c r="G200" s="126">
        <v>137178</v>
      </c>
      <c r="H200" s="86">
        <f t="shared" si="13"/>
        <v>137.179</v>
      </c>
      <c r="I200" s="102">
        <f t="shared" si="15"/>
        <v>46.640999999999998</v>
      </c>
      <c r="J200" s="102">
        <f t="shared" si="16"/>
        <v>2.7440000000000002</v>
      </c>
      <c r="K200" s="88">
        <f t="shared" si="14"/>
        <v>186.56399999999999</v>
      </c>
    </row>
    <row r="201" spans="1:11" ht="30" x14ac:dyDescent="0.2">
      <c r="A201" s="85">
        <v>70926719</v>
      </c>
      <c r="B201" s="153" t="s">
        <v>587</v>
      </c>
      <c r="C201" s="82">
        <v>7428</v>
      </c>
      <c r="D201" s="83">
        <v>3141</v>
      </c>
      <c r="E201" s="100"/>
      <c r="F201" s="83" t="s">
        <v>586</v>
      </c>
      <c r="G201" s="126">
        <v>105572</v>
      </c>
      <c r="H201" s="86">
        <f t="shared" si="13"/>
        <v>105.57299999999999</v>
      </c>
      <c r="I201" s="102">
        <f t="shared" si="15"/>
        <v>35.895000000000003</v>
      </c>
      <c r="J201" s="102">
        <f t="shared" si="16"/>
        <v>2.1110000000000002</v>
      </c>
      <c r="K201" s="88">
        <f t="shared" si="14"/>
        <v>143.57899999999998</v>
      </c>
    </row>
    <row r="202" spans="1:11" ht="15" x14ac:dyDescent="0.2">
      <c r="A202" s="85">
        <v>70926824</v>
      </c>
      <c r="B202" s="153" t="s">
        <v>589</v>
      </c>
      <c r="C202" s="82">
        <v>7429</v>
      </c>
      <c r="D202" s="83">
        <v>3141</v>
      </c>
      <c r="E202" s="100"/>
      <c r="F202" s="83" t="s">
        <v>588</v>
      </c>
      <c r="G202" s="126">
        <v>28680</v>
      </c>
      <c r="H202" s="86">
        <f t="shared" si="13"/>
        <v>28.68</v>
      </c>
      <c r="I202" s="102">
        <f t="shared" si="15"/>
        <v>9.7509999999999994</v>
      </c>
      <c r="J202" s="102">
        <f t="shared" si="16"/>
        <v>0.57399999999999995</v>
      </c>
      <c r="K202" s="88">
        <f t="shared" si="14"/>
        <v>39.004999999999995</v>
      </c>
    </row>
    <row r="203" spans="1:11" ht="30" x14ac:dyDescent="0.2">
      <c r="A203" s="85">
        <v>70992576</v>
      </c>
      <c r="B203" s="153" t="s">
        <v>591</v>
      </c>
      <c r="C203" s="82">
        <v>7430</v>
      </c>
      <c r="D203" s="83">
        <v>3117</v>
      </c>
      <c r="E203" s="100"/>
      <c r="F203" s="83" t="s">
        <v>590</v>
      </c>
      <c r="G203" s="126">
        <v>31785</v>
      </c>
      <c r="H203" s="86">
        <f t="shared" si="13"/>
        <v>31.785</v>
      </c>
      <c r="I203" s="102">
        <f t="shared" si="15"/>
        <v>10.807</v>
      </c>
      <c r="J203" s="102">
        <f t="shared" si="16"/>
        <v>0.63600000000000001</v>
      </c>
      <c r="K203" s="88">
        <f t="shared" si="14"/>
        <v>43.228000000000002</v>
      </c>
    </row>
    <row r="204" spans="1:11" ht="30" x14ac:dyDescent="0.2">
      <c r="A204" s="85">
        <v>75016559</v>
      </c>
      <c r="B204" s="153" t="s">
        <v>593</v>
      </c>
      <c r="C204" s="82">
        <v>7431</v>
      </c>
      <c r="D204" s="83">
        <v>3117</v>
      </c>
      <c r="E204" s="100"/>
      <c r="F204" s="83" t="s">
        <v>592</v>
      </c>
      <c r="G204" s="126">
        <v>27694</v>
      </c>
      <c r="H204" s="86">
        <f t="shared" si="13"/>
        <v>27.693999999999999</v>
      </c>
      <c r="I204" s="102">
        <f t="shared" si="15"/>
        <v>9.4160000000000004</v>
      </c>
      <c r="J204" s="102">
        <f t="shared" si="16"/>
        <v>0.55400000000000005</v>
      </c>
      <c r="K204" s="88">
        <f t="shared" si="14"/>
        <v>37.664000000000001</v>
      </c>
    </row>
    <row r="205" spans="1:11" ht="15" x14ac:dyDescent="0.2">
      <c r="A205" s="85">
        <v>71010297</v>
      </c>
      <c r="B205" s="153" t="s">
        <v>595</v>
      </c>
      <c r="C205" s="82">
        <v>7432</v>
      </c>
      <c r="D205" s="83">
        <v>3111</v>
      </c>
      <c r="E205" s="100"/>
      <c r="F205" s="83" t="s">
        <v>594</v>
      </c>
      <c r="G205" s="126">
        <v>14256</v>
      </c>
      <c r="H205" s="86">
        <f t="shared" si="13"/>
        <v>14.256</v>
      </c>
      <c r="I205" s="102">
        <f t="shared" si="15"/>
        <v>4.8470000000000004</v>
      </c>
      <c r="J205" s="102">
        <f t="shared" si="16"/>
        <v>0.28499999999999998</v>
      </c>
      <c r="K205" s="88">
        <f t="shared" si="14"/>
        <v>19.388000000000002</v>
      </c>
    </row>
    <row r="206" spans="1:11" ht="15" x14ac:dyDescent="0.2">
      <c r="A206" s="85">
        <v>75016796</v>
      </c>
      <c r="B206" s="153" t="s">
        <v>597</v>
      </c>
      <c r="C206" s="82">
        <v>7433</v>
      </c>
      <c r="D206" s="83">
        <v>3117</v>
      </c>
      <c r="E206" s="100"/>
      <c r="F206" s="83" t="s">
        <v>596</v>
      </c>
      <c r="G206" s="126">
        <v>6720</v>
      </c>
      <c r="H206" s="86">
        <f t="shared" si="13"/>
        <v>6.72</v>
      </c>
      <c r="I206" s="102">
        <f t="shared" si="15"/>
        <v>2.2850000000000001</v>
      </c>
      <c r="J206" s="102">
        <f t="shared" si="16"/>
        <v>0.13400000000000001</v>
      </c>
      <c r="K206" s="88">
        <f t="shared" si="14"/>
        <v>9.1389999999999993</v>
      </c>
    </row>
    <row r="207" spans="1:11" ht="15" x14ac:dyDescent="0.2">
      <c r="A207" s="85">
        <v>75016877</v>
      </c>
      <c r="B207" s="153" t="s">
        <v>599</v>
      </c>
      <c r="C207" s="82">
        <v>7434</v>
      </c>
      <c r="D207" s="83">
        <v>3111</v>
      </c>
      <c r="E207" s="100"/>
      <c r="F207" s="83" t="s">
        <v>598</v>
      </c>
      <c r="G207" s="126">
        <v>25824</v>
      </c>
      <c r="H207" s="86">
        <f t="shared" si="13"/>
        <v>25.824000000000002</v>
      </c>
      <c r="I207" s="102">
        <f t="shared" si="15"/>
        <v>8.7799999999999994</v>
      </c>
      <c r="J207" s="102">
        <f t="shared" si="16"/>
        <v>0.51600000000000001</v>
      </c>
      <c r="K207" s="88">
        <f t="shared" si="14"/>
        <v>35.119999999999997</v>
      </c>
    </row>
    <row r="208" spans="1:11" ht="30" x14ac:dyDescent="0.2">
      <c r="A208" s="85">
        <v>70998752</v>
      </c>
      <c r="B208" s="153" t="s">
        <v>601</v>
      </c>
      <c r="C208" s="82">
        <v>7435</v>
      </c>
      <c r="D208" s="83">
        <v>3117</v>
      </c>
      <c r="E208" s="100"/>
      <c r="F208" s="83" t="s">
        <v>600</v>
      </c>
      <c r="G208" s="126">
        <v>22152</v>
      </c>
      <c r="H208" s="86">
        <f t="shared" si="13"/>
        <v>22.152000000000001</v>
      </c>
      <c r="I208" s="102">
        <f t="shared" si="15"/>
        <v>7.532</v>
      </c>
      <c r="J208" s="102">
        <f t="shared" si="16"/>
        <v>0.443</v>
      </c>
      <c r="K208" s="88">
        <f t="shared" si="14"/>
        <v>30.127000000000002</v>
      </c>
    </row>
    <row r="209" spans="1:13" ht="15" x14ac:dyDescent="0.2">
      <c r="A209" s="85">
        <v>66289581</v>
      </c>
      <c r="B209" s="153" t="s">
        <v>603</v>
      </c>
      <c r="C209" s="82">
        <v>7436</v>
      </c>
      <c r="D209" s="83">
        <v>3231</v>
      </c>
      <c r="E209" s="100"/>
      <c r="F209" s="83" t="s">
        <v>602</v>
      </c>
      <c r="G209" s="126">
        <v>14610</v>
      </c>
      <c r="H209" s="86">
        <f t="shared" si="13"/>
        <v>14.61</v>
      </c>
      <c r="I209" s="102">
        <f t="shared" si="15"/>
        <v>4.9669999999999996</v>
      </c>
      <c r="J209" s="102">
        <f t="shared" si="16"/>
        <v>0.29199999999999998</v>
      </c>
      <c r="K209" s="88">
        <f t="shared" si="14"/>
        <v>19.869</v>
      </c>
    </row>
    <row r="210" spans="1:13" ht="15" x14ac:dyDescent="0.2">
      <c r="A210" s="85">
        <v>857751</v>
      </c>
      <c r="B210" s="154" t="s">
        <v>605</v>
      </c>
      <c r="C210" s="82">
        <v>7437</v>
      </c>
      <c r="D210" s="83">
        <v>3233</v>
      </c>
      <c r="E210" s="100"/>
      <c r="F210" s="83" t="s">
        <v>604</v>
      </c>
      <c r="G210" s="126">
        <v>6720</v>
      </c>
      <c r="H210" s="86">
        <f t="shared" si="13"/>
        <v>6.72</v>
      </c>
      <c r="I210" s="102">
        <f t="shared" si="15"/>
        <v>2.2850000000000001</v>
      </c>
      <c r="J210" s="102">
        <f t="shared" si="16"/>
        <v>0.13400000000000001</v>
      </c>
      <c r="K210" s="88">
        <f t="shared" si="14"/>
        <v>9.1389999999999993</v>
      </c>
    </row>
    <row r="211" spans="1:13" ht="30" x14ac:dyDescent="0.2">
      <c r="A211" s="85">
        <v>75016036</v>
      </c>
      <c r="B211" s="153" t="s">
        <v>607</v>
      </c>
      <c r="C211" s="82">
        <v>7438</v>
      </c>
      <c r="D211" s="83">
        <v>3111</v>
      </c>
      <c r="E211" s="100"/>
      <c r="F211" s="83" t="s">
        <v>606</v>
      </c>
      <c r="G211" s="126">
        <v>48060</v>
      </c>
      <c r="H211" s="86">
        <f t="shared" si="13"/>
        <v>48.06</v>
      </c>
      <c r="I211" s="102">
        <f t="shared" si="15"/>
        <v>16.34</v>
      </c>
      <c r="J211" s="102">
        <f t="shared" si="16"/>
        <v>0.96099999999999997</v>
      </c>
      <c r="K211" s="88">
        <f t="shared" si="14"/>
        <v>65.361000000000004</v>
      </c>
    </row>
    <row r="212" spans="1:13" ht="30" x14ac:dyDescent="0.2">
      <c r="A212" s="85">
        <v>75016117</v>
      </c>
      <c r="B212" s="153" t="s">
        <v>609</v>
      </c>
      <c r="C212" s="82">
        <v>7439</v>
      </c>
      <c r="D212" s="83">
        <v>3111</v>
      </c>
      <c r="E212" s="100"/>
      <c r="F212" s="83" t="s">
        <v>608</v>
      </c>
      <c r="G212" s="126">
        <v>40092</v>
      </c>
      <c r="H212" s="86">
        <f t="shared" si="13"/>
        <v>40.091999999999999</v>
      </c>
      <c r="I212" s="102">
        <f t="shared" si="15"/>
        <v>13.631</v>
      </c>
      <c r="J212" s="102">
        <f t="shared" si="16"/>
        <v>0.80200000000000005</v>
      </c>
      <c r="K212" s="88">
        <f t="shared" si="14"/>
        <v>54.524999999999999</v>
      </c>
    </row>
    <row r="213" spans="1:13" ht="30" x14ac:dyDescent="0.2">
      <c r="A213" s="85">
        <v>75016192</v>
      </c>
      <c r="B213" s="153" t="s">
        <v>611</v>
      </c>
      <c r="C213" s="82">
        <v>7440</v>
      </c>
      <c r="D213" s="83">
        <v>3117</v>
      </c>
      <c r="E213" s="100"/>
      <c r="F213" s="83" t="s">
        <v>610</v>
      </c>
      <c r="G213" s="126">
        <v>17947</v>
      </c>
      <c r="H213" s="86">
        <f t="shared" si="13"/>
        <v>17.946999999999999</v>
      </c>
      <c r="I213" s="102">
        <f t="shared" si="15"/>
        <v>6.1020000000000003</v>
      </c>
      <c r="J213" s="102">
        <f t="shared" si="16"/>
        <v>0.35899999999999999</v>
      </c>
      <c r="K213" s="88">
        <f t="shared" si="14"/>
        <v>24.408000000000001</v>
      </c>
    </row>
    <row r="214" spans="1:13" ht="30" x14ac:dyDescent="0.2">
      <c r="A214" s="85">
        <v>75015951</v>
      </c>
      <c r="B214" s="153" t="s">
        <v>613</v>
      </c>
      <c r="C214" s="82">
        <v>7442</v>
      </c>
      <c r="D214" s="83">
        <v>3117</v>
      </c>
      <c r="E214" s="100"/>
      <c r="F214" s="83" t="s">
        <v>612</v>
      </c>
      <c r="G214" s="126">
        <v>21288</v>
      </c>
      <c r="H214" s="86">
        <f t="shared" si="13"/>
        <v>21.288</v>
      </c>
      <c r="I214" s="102">
        <f t="shared" si="15"/>
        <v>7.2380000000000004</v>
      </c>
      <c r="J214" s="102">
        <f t="shared" si="16"/>
        <v>0.42599999999999999</v>
      </c>
      <c r="K214" s="88">
        <f t="shared" si="14"/>
        <v>28.951999999999998</v>
      </c>
    </row>
    <row r="215" spans="1:13" ht="30" x14ac:dyDescent="0.2">
      <c r="A215" s="85">
        <v>75016273</v>
      </c>
      <c r="B215" s="153" t="s">
        <v>615</v>
      </c>
      <c r="C215" s="82">
        <v>7443</v>
      </c>
      <c r="D215" s="83">
        <v>3113</v>
      </c>
      <c r="E215" s="100"/>
      <c r="F215" s="83" t="s">
        <v>614</v>
      </c>
      <c r="G215" s="126">
        <v>139066</v>
      </c>
      <c r="H215" s="86">
        <f t="shared" si="13"/>
        <v>139.06700000000001</v>
      </c>
      <c r="I215" s="102">
        <f t="shared" si="15"/>
        <v>47.283000000000001</v>
      </c>
      <c r="J215" s="102">
        <f t="shared" si="16"/>
        <v>2.7810000000000001</v>
      </c>
      <c r="K215" s="88">
        <f t="shared" si="14"/>
        <v>189.13100000000003</v>
      </c>
    </row>
    <row r="216" spans="1:13" ht="30" x14ac:dyDescent="0.2">
      <c r="A216" s="85">
        <v>857581</v>
      </c>
      <c r="B216" s="153" t="s">
        <v>617</v>
      </c>
      <c r="C216" s="82">
        <v>7444</v>
      </c>
      <c r="D216" s="83">
        <v>3231</v>
      </c>
      <c r="E216" s="100"/>
      <c r="F216" s="83" t="s">
        <v>616</v>
      </c>
      <c r="G216" s="126">
        <v>17280</v>
      </c>
      <c r="H216" s="86">
        <f t="shared" si="13"/>
        <v>17.28</v>
      </c>
      <c r="I216" s="102">
        <f t="shared" si="15"/>
        <v>5.875</v>
      </c>
      <c r="J216" s="102">
        <f t="shared" si="16"/>
        <v>0.34599999999999997</v>
      </c>
      <c r="K216" s="88">
        <f t="shared" si="14"/>
        <v>23.501000000000001</v>
      </c>
    </row>
    <row r="217" spans="1:13" ht="30" x14ac:dyDescent="0.2">
      <c r="A217" s="85">
        <v>70987394</v>
      </c>
      <c r="B217" s="153" t="s">
        <v>619</v>
      </c>
      <c r="C217" s="82">
        <v>7445</v>
      </c>
      <c r="D217" s="83">
        <v>3111</v>
      </c>
      <c r="E217" s="100"/>
      <c r="F217" s="83" t="s">
        <v>618</v>
      </c>
      <c r="G217" s="126">
        <v>66915</v>
      </c>
      <c r="H217" s="86">
        <f t="shared" si="13"/>
        <v>66.915999999999997</v>
      </c>
      <c r="I217" s="102">
        <f t="shared" si="15"/>
        <v>22.751000000000001</v>
      </c>
      <c r="J217" s="102">
        <f t="shared" si="16"/>
        <v>1.3380000000000001</v>
      </c>
      <c r="K217" s="88">
        <f t="shared" si="14"/>
        <v>91.004999999999995</v>
      </c>
    </row>
    <row r="218" spans="1:13" ht="15" x14ac:dyDescent="0.2">
      <c r="A218" s="85">
        <v>70987262</v>
      </c>
      <c r="B218" s="153" t="s">
        <v>621</v>
      </c>
      <c r="C218" s="82">
        <v>7447</v>
      </c>
      <c r="D218" s="83">
        <v>3113</v>
      </c>
      <c r="E218" s="100"/>
      <c r="F218" s="83" t="s">
        <v>620</v>
      </c>
      <c r="G218" s="126">
        <v>56437</v>
      </c>
      <c r="H218" s="86">
        <f t="shared" si="13"/>
        <v>56.438000000000002</v>
      </c>
      <c r="I218" s="102">
        <f t="shared" si="15"/>
        <v>19.189</v>
      </c>
      <c r="J218" s="102">
        <f t="shared" si="16"/>
        <v>1.129</v>
      </c>
      <c r="K218" s="88">
        <f t="shared" si="14"/>
        <v>76.756000000000014</v>
      </c>
    </row>
    <row r="219" spans="1:13" ht="15" x14ac:dyDescent="0.2">
      <c r="A219" s="85">
        <v>857645</v>
      </c>
      <c r="B219" s="153" t="s">
        <v>623</v>
      </c>
      <c r="C219" s="82">
        <v>7448</v>
      </c>
      <c r="D219" s="83">
        <v>3233</v>
      </c>
      <c r="E219" s="100"/>
      <c r="F219" s="83" t="s">
        <v>622</v>
      </c>
      <c r="G219" s="126">
        <v>3120</v>
      </c>
      <c r="H219" s="86">
        <f t="shared" si="13"/>
        <v>3.12</v>
      </c>
      <c r="I219" s="102">
        <f t="shared" si="15"/>
        <v>1.0609999999999999</v>
      </c>
      <c r="J219" s="102">
        <f t="shared" si="16"/>
        <v>6.2E-2</v>
      </c>
      <c r="K219" s="88">
        <f t="shared" si="14"/>
        <v>4.2430000000000003</v>
      </c>
    </row>
    <row r="220" spans="1:13" ht="15" x14ac:dyDescent="0.2">
      <c r="A220" s="85">
        <v>70996873</v>
      </c>
      <c r="B220" s="153" t="s">
        <v>625</v>
      </c>
      <c r="C220" s="82">
        <v>7449</v>
      </c>
      <c r="D220" s="83">
        <v>3111</v>
      </c>
      <c r="E220" s="100"/>
      <c r="F220" s="83" t="s">
        <v>624</v>
      </c>
      <c r="G220" s="126">
        <v>36038</v>
      </c>
      <c r="H220" s="86">
        <f t="shared" si="13"/>
        <v>36.037999999999997</v>
      </c>
      <c r="I220" s="102">
        <f t="shared" si="15"/>
        <v>12.253</v>
      </c>
      <c r="J220" s="102">
        <f t="shared" si="16"/>
        <v>0.72099999999999997</v>
      </c>
      <c r="K220" s="88">
        <f t="shared" si="14"/>
        <v>49.011999999999993</v>
      </c>
    </row>
    <row r="221" spans="1:13" ht="30" x14ac:dyDescent="0.2">
      <c r="A221" s="85">
        <v>70996881</v>
      </c>
      <c r="B221" s="153" t="s">
        <v>627</v>
      </c>
      <c r="C221" s="82">
        <v>7451</v>
      </c>
      <c r="D221" s="83">
        <v>3111</v>
      </c>
      <c r="E221" s="100"/>
      <c r="F221" s="105" t="s">
        <v>626</v>
      </c>
      <c r="G221" s="126">
        <v>37906</v>
      </c>
      <c r="H221" s="86">
        <f t="shared" si="13"/>
        <v>37.905999999999999</v>
      </c>
      <c r="I221" s="102">
        <f t="shared" si="15"/>
        <v>12.888</v>
      </c>
      <c r="J221" s="102">
        <f t="shared" si="16"/>
        <v>0.75800000000000001</v>
      </c>
      <c r="K221" s="88">
        <f t="shared" si="14"/>
        <v>51.552</v>
      </c>
    </row>
    <row r="222" spans="1:13" ht="15" x14ac:dyDescent="0.2">
      <c r="A222" s="108">
        <v>70995443</v>
      </c>
      <c r="B222" s="159" t="s">
        <v>629</v>
      </c>
      <c r="C222" s="106">
        <v>7453</v>
      </c>
      <c r="D222" s="107">
        <v>3117</v>
      </c>
      <c r="E222" s="100"/>
      <c r="F222" s="107" t="s">
        <v>628</v>
      </c>
      <c r="G222" s="128">
        <v>0</v>
      </c>
      <c r="H222" s="86">
        <f t="shared" si="13"/>
        <v>0</v>
      </c>
      <c r="I222" s="102">
        <f t="shared" si="15"/>
        <v>0</v>
      </c>
      <c r="J222" s="102">
        <f t="shared" si="16"/>
        <v>0</v>
      </c>
      <c r="K222" s="88">
        <f t="shared" si="14"/>
        <v>0</v>
      </c>
      <c r="M222" s="68" t="s">
        <v>1082</v>
      </c>
    </row>
    <row r="223" spans="1:13" ht="30" x14ac:dyDescent="0.2">
      <c r="A223" s="85">
        <v>70995397</v>
      </c>
      <c r="B223" s="153" t="s">
        <v>631</v>
      </c>
      <c r="C223" s="82">
        <v>7454</v>
      </c>
      <c r="D223" s="83">
        <v>3113</v>
      </c>
      <c r="E223" s="100"/>
      <c r="F223" s="83" t="s">
        <v>630</v>
      </c>
      <c r="G223" s="126">
        <v>121650</v>
      </c>
      <c r="H223" s="86">
        <f t="shared" si="13"/>
        <v>121.651</v>
      </c>
      <c r="I223" s="102">
        <f t="shared" si="15"/>
        <v>41.360999999999997</v>
      </c>
      <c r="J223" s="102">
        <f t="shared" si="16"/>
        <v>2.4329999999999998</v>
      </c>
      <c r="K223" s="88">
        <f t="shared" si="14"/>
        <v>165.44499999999999</v>
      </c>
    </row>
    <row r="224" spans="1:13" ht="15" x14ac:dyDescent="0.2">
      <c r="A224" s="85">
        <v>66289467</v>
      </c>
      <c r="B224" s="153" t="s">
        <v>633</v>
      </c>
      <c r="C224" s="82">
        <v>7455</v>
      </c>
      <c r="D224" s="83">
        <v>3231</v>
      </c>
      <c r="E224" s="100"/>
      <c r="F224" s="83" t="s">
        <v>632</v>
      </c>
      <c r="G224" s="126">
        <v>13830</v>
      </c>
      <c r="H224" s="86">
        <f t="shared" si="13"/>
        <v>13.83</v>
      </c>
      <c r="I224" s="102">
        <f t="shared" si="15"/>
        <v>4.702</v>
      </c>
      <c r="J224" s="102">
        <f t="shared" si="16"/>
        <v>0.27700000000000002</v>
      </c>
      <c r="K224" s="88">
        <f t="shared" si="14"/>
        <v>18.809000000000001</v>
      </c>
    </row>
    <row r="225" spans="1:11" ht="15" x14ac:dyDescent="0.2">
      <c r="A225" s="85">
        <v>857921</v>
      </c>
      <c r="B225" s="153" t="s">
        <v>635</v>
      </c>
      <c r="C225" s="82">
        <v>7456</v>
      </c>
      <c r="D225" s="83">
        <v>3233</v>
      </c>
      <c r="E225" s="100"/>
      <c r="F225" s="83" t="s">
        <v>634</v>
      </c>
      <c r="G225" s="126">
        <v>4531</v>
      </c>
      <c r="H225" s="86">
        <f t="shared" si="13"/>
        <v>4.5309999999999997</v>
      </c>
      <c r="I225" s="102">
        <f t="shared" si="15"/>
        <v>1.5409999999999999</v>
      </c>
      <c r="J225" s="102">
        <f t="shared" si="16"/>
        <v>9.0999999999999998E-2</v>
      </c>
      <c r="K225" s="88">
        <f t="shared" si="14"/>
        <v>6.1629999999999994</v>
      </c>
    </row>
    <row r="226" spans="1:11" ht="15" x14ac:dyDescent="0.2">
      <c r="A226" s="85">
        <v>70996377</v>
      </c>
      <c r="B226" s="153" t="s">
        <v>637</v>
      </c>
      <c r="C226" s="82">
        <v>7457</v>
      </c>
      <c r="D226" s="83">
        <v>3111</v>
      </c>
      <c r="E226" s="100"/>
      <c r="F226" s="83" t="s">
        <v>636</v>
      </c>
      <c r="G226" s="126">
        <v>21510</v>
      </c>
      <c r="H226" s="86">
        <f t="shared" si="13"/>
        <v>21.51</v>
      </c>
      <c r="I226" s="102">
        <f t="shared" si="15"/>
        <v>7.3129999999999997</v>
      </c>
      <c r="J226" s="102">
        <f t="shared" si="16"/>
        <v>0.43</v>
      </c>
      <c r="K226" s="88">
        <f t="shared" si="14"/>
        <v>29.253</v>
      </c>
    </row>
    <row r="227" spans="1:11" ht="15" x14ac:dyDescent="0.2">
      <c r="A227" s="85">
        <v>70996466</v>
      </c>
      <c r="B227" s="153" t="s">
        <v>639</v>
      </c>
      <c r="C227" s="82">
        <v>7458</v>
      </c>
      <c r="D227" s="83">
        <v>3111</v>
      </c>
      <c r="E227" s="100"/>
      <c r="F227" s="83" t="s">
        <v>638</v>
      </c>
      <c r="G227" s="126">
        <v>21006</v>
      </c>
      <c r="H227" s="86">
        <f t="shared" si="13"/>
        <v>21.006</v>
      </c>
      <c r="I227" s="102">
        <f t="shared" si="15"/>
        <v>7.1420000000000003</v>
      </c>
      <c r="J227" s="102">
        <f t="shared" si="16"/>
        <v>0.42</v>
      </c>
      <c r="K227" s="88">
        <f t="shared" si="14"/>
        <v>28.568000000000001</v>
      </c>
    </row>
    <row r="228" spans="1:11" ht="15" x14ac:dyDescent="0.2">
      <c r="A228" s="85">
        <v>70996431</v>
      </c>
      <c r="B228" s="153" t="s">
        <v>641</v>
      </c>
      <c r="C228" s="82">
        <v>7459</v>
      </c>
      <c r="D228" s="83">
        <v>3111</v>
      </c>
      <c r="E228" s="100"/>
      <c r="F228" s="83" t="s">
        <v>640</v>
      </c>
      <c r="G228" s="126">
        <v>39468</v>
      </c>
      <c r="H228" s="86">
        <f t="shared" si="13"/>
        <v>39.468000000000004</v>
      </c>
      <c r="I228" s="102">
        <f t="shared" si="15"/>
        <v>13.419</v>
      </c>
      <c r="J228" s="102">
        <f t="shared" si="16"/>
        <v>0.78900000000000003</v>
      </c>
      <c r="K228" s="88">
        <f t="shared" si="14"/>
        <v>53.676000000000002</v>
      </c>
    </row>
    <row r="229" spans="1:11" ht="15" x14ac:dyDescent="0.2">
      <c r="A229" s="85">
        <v>70996415</v>
      </c>
      <c r="B229" s="153" t="s">
        <v>643</v>
      </c>
      <c r="C229" s="82">
        <v>7460</v>
      </c>
      <c r="D229" s="83">
        <v>3111</v>
      </c>
      <c r="E229" s="100"/>
      <c r="F229" s="83" t="s">
        <v>642</v>
      </c>
      <c r="G229" s="126">
        <v>30744</v>
      </c>
      <c r="H229" s="86">
        <f t="shared" si="13"/>
        <v>30.744</v>
      </c>
      <c r="I229" s="102">
        <f t="shared" si="15"/>
        <v>10.452999999999999</v>
      </c>
      <c r="J229" s="102">
        <f t="shared" si="16"/>
        <v>0.61499999999999999</v>
      </c>
      <c r="K229" s="88">
        <f t="shared" si="14"/>
        <v>41.812000000000005</v>
      </c>
    </row>
    <row r="230" spans="1:11" ht="15" x14ac:dyDescent="0.2">
      <c r="A230" s="85">
        <v>70996458</v>
      </c>
      <c r="B230" s="153" t="s">
        <v>645</v>
      </c>
      <c r="C230" s="82">
        <v>7461</v>
      </c>
      <c r="D230" s="83">
        <v>3111</v>
      </c>
      <c r="E230" s="100"/>
      <c r="F230" s="83" t="s">
        <v>644</v>
      </c>
      <c r="G230" s="126">
        <v>31854</v>
      </c>
      <c r="H230" s="86">
        <f t="shared" si="13"/>
        <v>31.853999999999999</v>
      </c>
      <c r="I230" s="102">
        <f t="shared" si="15"/>
        <v>10.83</v>
      </c>
      <c r="J230" s="102">
        <f t="shared" si="16"/>
        <v>0.63700000000000001</v>
      </c>
      <c r="K230" s="88">
        <f t="shared" si="14"/>
        <v>43.320999999999998</v>
      </c>
    </row>
    <row r="231" spans="1:11" ht="15" x14ac:dyDescent="0.2">
      <c r="A231" s="85">
        <v>70996440</v>
      </c>
      <c r="B231" s="153" t="s">
        <v>647</v>
      </c>
      <c r="C231" s="82">
        <v>7462</v>
      </c>
      <c r="D231" s="83">
        <v>3111</v>
      </c>
      <c r="E231" s="100"/>
      <c r="F231" s="83" t="s">
        <v>646</v>
      </c>
      <c r="G231" s="126">
        <v>44838</v>
      </c>
      <c r="H231" s="86">
        <f t="shared" si="13"/>
        <v>44.838000000000001</v>
      </c>
      <c r="I231" s="102">
        <f t="shared" si="15"/>
        <v>15.244999999999999</v>
      </c>
      <c r="J231" s="102">
        <f t="shared" si="16"/>
        <v>0.89700000000000002</v>
      </c>
      <c r="K231" s="88">
        <f t="shared" si="14"/>
        <v>60.98</v>
      </c>
    </row>
    <row r="232" spans="1:11" ht="15" x14ac:dyDescent="0.2">
      <c r="A232" s="85">
        <v>70996393</v>
      </c>
      <c r="B232" s="153" t="s">
        <v>649</v>
      </c>
      <c r="C232" s="82">
        <v>7463</v>
      </c>
      <c r="D232" s="83">
        <v>3111</v>
      </c>
      <c r="E232" s="100"/>
      <c r="F232" s="83" t="s">
        <v>648</v>
      </c>
      <c r="G232" s="126">
        <v>42753</v>
      </c>
      <c r="H232" s="86">
        <f t="shared" si="13"/>
        <v>42.753</v>
      </c>
      <c r="I232" s="102">
        <f t="shared" si="15"/>
        <v>14.536</v>
      </c>
      <c r="J232" s="102">
        <f t="shared" si="16"/>
        <v>0.85499999999999998</v>
      </c>
      <c r="K232" s="88">
        <f t="shared" si="14"/>
        <v>58.143999999999998</v>
      </c>
    </row>
    <row r="233" spans="1:11" ht="15" x14ac:dyDescent="0.2">
      <c r="A233" s="85">
        <v>70996491</v>
      </c>
      <c r="B233" s="153" t="s">
        <v>651</v>
      </c>
      <c r="C233" s="82">
        <v>7464</v>
      </c>
      <c r="D233" s="83">
        <v>3117</v>
      </c>
      <c r="E233" s="100"/>
      <c r="F233" s="83" t="s">
        <v>650</v>
      </c>
      <c r="G233" s="126">
        <v>27408</v>
      </c>
      <c r="H233" s="86">
        <f t="shared" si="13"/>
        <v>27.408000000000001</v>
      </c>
      <c r="I233" s="102">
        <f t="shared" si="15"/>
        <v>9.3190000000000008</v>
      </c>
      <c r="J233" s="102">
        <f t="shared" si="16"/>
        <v>0.54800000000000004</v>
      </c>
      <c r="K233" s="88">
        <f t="shared" si="14"/>
        <v>37.275000000000006</v>
      </c>
    </row>
    <row r="234" spans="1:11" ht="15" x14ac:dyDescent="0.2">
      <c r="A234" s="85">
        <v>70996504</v>
      </c>
      <c r="B234" s="153" t="s">
        <v>653</v>
      </c>
      <c r="C234" s="82">
        <v>7465</v>
      </c>
      <c r="D234" s="83">
        <v>3117</v>
      </c>
      <c r="E234" s="100"/>
      <c r="F234" s="83" t="s">
        <v>652</v>
      </c>
      <c r="G234" s="126">
        <v>16530</v>
      </c>
      <c r="H234" s="86">
        <f t="shared" si="13"/>
        <v>16.53</v>
      </c>
      <c r="I234" s="102">
        <f t="shared" si="15"/>
        <v>5.62</v>
      </c>
      <c r="J234" s="102">
        <f t="shared" si="16"/>
        <v>0.33100000000000002</v>
      </c>
      <c r="K234" s="88">
        <f t="shared" si="14"/>
        <v>22.481000000000002</v>
      </c>
    </row>
    <row r="235" spans="1:11" ht="15" x14ac:dyDescent="0.2">
      <c r="A235" s="85">
        <v>70996474</v>
      </c>
      <c r="B235" s="153" t="s">
        <v>655</v>
      </c>
      <c r="C235" s="82">
        <v>7466</v>
      </c>
      <c r="D235" s="83">
        <v>3117</v>
      </c>
      <c r="E235" s="100"/>
      <c r="F235" s="83" t="s">
        <v>654</v>
      </c>
      <c r="G235" s="126">
        <v>42160</v>
      </c>
      <c r="H235" s="86">
        <f t="shared" si="13"/>
        <v>42.16</v>
      </c>
      <c r="I235" s="102">
        <f t="shared" si="15"/>
        <v>14.334</v>
      </c>
      <c r="J235" s="102">
        <f t="shared" si="16"/>
        <v>0.84299999999999997</v>
      </c>
      <c r="K235" s="88">
        <f t="shared" si="14"/>
        <v>57.337000000000003</v>
      </c>
    </row>
    <row r="236" spans="1:11" ht="30" x14ac:dyDescent="0.2">
      <c r="A236" s="85">
        <v>857611</v>
      </c>
      <c r="B236" s="153" t="s">
        <v>657</v>
      </c>
      <c r="C236" s="82">
        <v>7467</v>
      </c>
      <c r="D236" s="83">
        <v>3113</v>
      </c>
      <c r="E236" s="100"/>
      <c r="F236" s="83" t="s">
        <v>656</v>
      </c>
      <c r="G236" s="126">
        <v>108249</v>
      </c>
      <c r="H236" s="86">
        <f t="shared" si="13"/>
        <v>108.25</v>
      </c>
      <c r="I236" s="102">
        <f t="shared" si="15"/>
        <v>36.805</v>
      </c>
      <c r="J236" s="102">
        <f t="shared" si="16"/>
        <v>2.165</v>
      </c>
      <c r="K236" s="88">
        <f t="shared" si="14"/>
        <v>147.22</v>
      </c>
    </row>
    <row r="237" spans="1:11" ht="15" x14ac:dyDescent="0.2">
      <c r="A237" s="85">
        <v>70154279</v>
      </c>
      <c r="B237" s="153" t="s">
        <v>659</v>
      </c>
      <c r="C237" s="82">
        <v>7468</v>
      </c>
      <c r="D237" s="83">
        <v>3113</v>
      </c>
      <c r="E237" s="100"/>
      <c r="F237" s="83" t="s">
        <v>658</v>
      </c>
      <c r="G237" s="126">
        <v>166952</v>
      </c>
      <c r="H237" s="86">
        <f t="shared" si="13"/>
        <v>166.95400000000001</v>
      </c>
      <c r="I237" s="102">
        <f t="shared" si="15"/>
        <v>56.764000000000003</v>
      </c>
      <c r="J237" s="102">
        <f t="shared" si="16"/>
        <v>3.339</v>
      </c>
      <c r="K237" s="88">
        <f t="shared" si="14"/>
        <v>227.05700000000002</v>
      </c>
    </row>
    <row r="238" spans="1:11" ht="15" x14ac:dyDescent="0.2">
      <c r="A238" s="85">
        <v>70154287</v>
      </c>
      <c r="B238" s="153" t="s">
        <v>661</v>
      </c>
      <c r="C238" s="82">
        <v>7469</v>
      </c>
      <c r="D238" s="83">
        <v>3113</v>
      </c>
      <c r="E238" s="100"/>
      <c r="F238" s="83" t="s">
        <v>660</v>
      </c>
      <c r="G238" s="126">
        <v>87444</v>
      </c>
      <c r="H238" s="86">
        <f t="shared" si="13"/>
        <v>87.444999999999993</v>
      </c>
      <c r="I238" s="102">
        <f t="shared" si="15"/>
        <v>29.731000000000002</v>
      </c>
      <c r="J238" s="102">
        <f t="shared" si="16"/>
        <v>1.7490000000000001</v>
      </c>
      <c r="K238" s="88">
        <f t="shared" si="14"/>
        <v>118.92499999999998</v>
      </c>
    </row>
    <row r="239" spans="1:11" ht="15" x14ac:dyDescent="0.2">
      <c r="A239" s="85">
        <v>67439241</v>
      </c>
      <c r="B239" s="156" t="s">
        <v>663</v>
      </c>
      <c r="C239" s="82">
        <v>7470</v>
      </c>
      <c r="D239" s="83">
        <v>3231</v>
      </c>
      <c r="E239" s="100"/>
      <c r="F239" s="83" t="s">
        <v>662</v>
      </c>
      <c r="G239" s="126">
        <v>27723</v>
      </c>
      <c r="H239" s="86">
        <f t="shared" si="13"/>
        <v>27.722999999999999</v>
      </c>
      <c r="I239" s="102">
        <f t="shared" si="15"/>
        <v>9.4260000000000002</v>
      </c>
      <c r="J239" s="102">
        <f t="shared" si="16"/>
        <v>0.55400000000000005</v>
      </c>
      <c r="K239" s="88">
        <f t="shared" si="14"/>
        <v>37.703000000000003</v>
      </c>
    </row>
    <row r="240" spans="1:11" ht="15" x14ac:dyDescent="0.2">
      <c r="A240" s="85">
        <v>71236830</v>
      </c>
      <c r="B240" s="156" t="s">
        <v>665</v>
      </c>
      <c r="C240" s="82">
        <v>7471</v>
      </c>
      <c r="D240" s="83">
        <v>3233</v>
      </c>
      <c r="E240" s="100"/>
      <c r="F240" s="83" t="s">
        <v>664</v>
      </c>
      <c r="G240" s="126">
        <v>18405</v>
      </c>
      <c r="H240" s="86">
        <f t="shared" si="13"/>
        <v>18.405000000000001</v>
      </c>
      <c r="I240" s="102">
        <f t="shared" si="15"/>
        <v>6.258</v>
      </c>
      <c r="J240" s="102">
        <f t="shared" si="16"/>
        <v>0.36799999999999999</v>
      </c>
      <c r="K240" s="88">
        <f t="shared" si="14"/>
        <v>25.030999999999999</v>
      </c>
    </row>
    <row r="241" spans="1:11" ht="15" x14ac:dyDescent="0.2">
      <c r="A241" s="85">
        <v>71003894</v>
      </c>
      <c r="B241" s="153" t="s">
        <v>667</v>
      </c>
      <c r="C241" s="82">
        <v>7472</v>
      </c>
      <c r="D241" s="83">
        <v>3111</v>
      </c>
      <c r="E241" s="100"/>
      <c r="F241" s="83" t="s">
        <v>666</v>
      </c>
      <c r="G241" s="126">
        <v>31356</v>
      </c>
      <c r="H241" s="86">
        <f t="shared" si="13"/>
        <v>31.356000000000002</v>
      </c>
      <c r="I241" s="102">
        <f t="shared" si="15"/>
        <v>10.661</v>
      </c>
      <c r="J241" s="102">
        <f t="shared" si="16"/>
        <v>0.627</v>
      </c>
      <c r="K241" s="88">
        <f t="shared" si="14"/>
        <v>42.644000000000005</v>
      </c>
    </row>
    <row r="242" spans="1:11" ht="30" x14ac:dyDescent="0.2">
      <c r="A242" s="85">
        <v>70154309</v>
      </c>
      <c r="B242" s="153" t="s">
        <v>669</v>
      </c>
      <c r="C242" s="82">
        <v>7473</v>
      </c>
      <c r="D242" s="83">
        <v>3113</v>
      </c>
      <c r="E242" s="100"/>
      <c r="F242" s="83" t="s">
        <v>668</v>
      </c>
      <c r="G242" s="126">
        <v>152320</v>
      </c>
      <c r="H242" s="86">
        <f t="shared" si="13"/>
        <v>152.322</v>
      </c>
      <c r="I242" s="102">
        <f t="shared" si="15"/>
        <v>51.789000000000001</v>
      </c>
      <c r="J242" s="102">
        <f t="shared" si="16"/>
        <v>3.0459999999999998</v>
      </c>
      <c r="K242" s="88">
        <f t="shared" si="14"/>
        <v>207.15699999999998</v>
      </c>
    </row>
    <row r="243" spans="1:11" ht="30" x14ac:dyDescent="0.2">
      <c r="A243" s="85">
        <v>62728814</v>
      </c>
      <c r="B243" s="153" t="s">
        <v>671</v>
      </c>
      <c r="C243" s="82">
        <v>7474</v>
      </c>
      <c r="D243" s="83">
        <v>3231</v>
      </c>
      <c r="E243" s="100"/>
      <c r="F243" s="83" t="s">
        <v>670</v>
      </c>
      <c r="G243" s="126">
        <v>33516</v>
      </c>
      <c r="H243" s="86">
        <f t="shared" si="13"/>
        <v>33.515999999999998</v>
      </c>
      <c r="I243" s="102">
        <f t="shared" si="15"/>
        <v>11.395</v>
      </c>
      <c r="J243" s="102">
        <f t="shared" si="16"/>
        <v>0.67</v>
      </c>
      <c r="K243" s="88">
        <f t="shared" si="14"/>
        <v>45.581000000000003</v>
      </c>
    </row>
    <row r="244" spans="1:11" ht="30" x14ac:dyDescent="0.2">
      <c r="A244" s="85">
        <v>75016231</v>
      </c>
      <c r="B244" s="153" t="s">
        <v>673</v>
      </c>
      <c r="C244" s="82">
        <v>7476</v>
      </c>
      <c r="D244" s="83">
        <v>3117</v>
      </c>
      <c r="E244" s="100"/>
      <c r="F244" s="83" t="s">
        <v>672</v>
      </c>
      <c r="G244" s="126">
        <v>29304</v>
      </c>
      <c r="H244" s="86">
        <f t="shared" si="13"/>
        <v>29.303999999999998</v>
      </c>
      <c r="I244" s="102">
        <f t="shared" si="15"/>
        <v>9.9629999999999992</v>
      </c>
      <c r="J244" s="102">
        <f t="shared" si="16"/>
        <v>0.58599999999999997</v>
      </c>
      <c r="K244" s="88">
        <f t="shared" si="14"/>
        <v>39.852999999999994</v>
      </c>
    </row>
    <row r="245" spans="1:11" ht="15" x14ac:dyDescent="0.2">
      <c r="A245" s="85">
        <v>70998001</v>
      </c>
      <c r="B245" s="153" t="s">
        <v>675</v>
      </c>
      <c r="C245" s="82">
        <v>7477</v>
      </c>
      <c r="D245" s="83">
        <v>3111</v>
      </c>
      <c r="E245" s="100"/>
      <c r="F245" s="83" t="s">
        <v>674</v>
      </c>
      <c r="G245" s="126">
        <v>12100</v>
      </c>
      <c r="H245" s="86">
        <f t="shared" si="13"/>
        <v>12.1</v>
      </c>
      <c r="I245" s="102">
        <f t="shared" si="15"/>
        <v>4.1139999999999999</v>
      </c>
      <c r="J245" s="102">
        <f t="shared" si="16"/>
        <v>0.24199999999999999</v>
      </c>
      <c r="K245" s="88">
        <f t="shared" si="14"/>
        <v>16.456</v>
      </c>
    </row>
    <row r="246" spans="1:11" ht="30" x14ac:dyDescent="0.2">
      <c r="A246" s="85">
        <v>75016486</v>
      </c>
      <c r="B246" s="153" t="s">
        <v>677</v>
      </c>
      <c r="C246" s="82">
        <v>7478</v>
      </c>
      <c r="D246" s="83">
        <v>3117</v>
      </c>
      <c r="E246" s="100"/>
      <c r="F246" s="83" t="s">
        <v>676</v>
      </c>
      <c r="G246" s="126">
        <v>25442</v>
      </c>
      <c r="H246" s="86">
        <f t="shared" si="13"/>
        <v>25.442</v>
      </c>
      <c r="I246" s="102">
        <f t="shared" si="15"/>
        <v>8.65</v>
      </c>
      <c r="J246" s="102">
        <f t="shared" si="16"/>
        <v>0.50900000000000001</v>
      </c>
      <c r="K246" s="88">
        <f t="shared" si="14"/>
        <v>34.600999999999999</v>
      </c>
    </row>
    <row r="247" spans="1:11" ht="30" x14ac:dyDescent="0.2">
      <c r="A247" s="85">
        <v>75015552</v>
      </c>
      <c r="B247" s="153" t="s">
        <v>679</v>
      </c>
      <c r="C247" s="82">
        <v>7480</v>
      </c>
      <c r="D247" s="83">
        <v>3117</v>
      </c>
      <c r="E247" s="100"/>
      <c r="F247" s="83" t="s">
        <v>678</v>
      </c>
      <c r="G247" s="126">
        <v>28020</v>
      </c>
      <c r="H247" s="86">
        <f t="shared" si="13"/>
        <v>28.02</v>
      </c>
      <c r="I247" s="102">
        <f t="shared" si="15"/>
        <v>9.5269999999999992</v>
      </c>
      <c r="J247" s="102">
        <f t="shared" si="16"/>
        <v>0.56000000000000005</v>
      </c>
      <c r="K247" s="88">
        <f t="shared" si="14"/>
        <v>38.106999999999999</v>
      </c>
    </row>
    <row r="248" spans="1:11" ht="15" x14ac:dyDescent="0.2">
      <c r="A248" s="85">
        <v>75016397</v>
      </c>
      <c r="B248" s="153" t="s">
        <v>681</v>
      </c>
      <c r="C248" s="82">
        <v>7481</v>
      </c>
      <c r="D248" s="83">
        <v>3111</v>
      </c>
      <c r="E248" s="100"/>
      <c r="F248" s="83" t="s">
        <v>680</v>
      </c>
      <c r="G248" s="126">
        <v>10578</v>
      </c>
      <c r="H248" s="86">
        <f t="shared" si="13"/>
        <v>10.577999999999999</v>
      </c>
      <c r="I248" s="102">
        <f t="shared" si="15"/>
        <v>3.597</v>
      </c>
      <c r="J248" s="102">
        <f t="shared" si="16"/>
        <v>0.21199999999999999</v>
      </c>
      <c r="K248" s="88">
        <f t="shared" si="14"/>
        <v>14.386999999999999</v>
      </c>
    </row>
    <row r="249" spans="1:11" ht="30" x14ac:dyDescent="0.2">
      <c r="A249" s="85">
        <v>75017121</v>
      </c>
      <c r="B249" s="153" t="s">
        <v>683</v>
      </c>
      <c r="C249" s="82">
        <v>7482</v>
      </c>
      <c r="D249" s="83">
        <v>3113</v>
      </c>
      <c r="E249" s="100"/>
      <c r="F249" s="83" t="s">
        <v>682</v>
      </c>
      <c r="G249" s="126">
        <v>42462</v>
      </c>
      <c r="H249" s="86">
        <f t="shared" si="13"/>
        <v>42.462000000000003</v>
      </c>
      <c r="I249" s="102">
        <f t="shared" si="15"/>
        <v>14.436999999999999</v>
      </c>
      <c r="J249" s="102">
        <f t="shared" si="16"/>
        <v>0.84899999999999998</v>
      </c>
      <c r="K249" s="88">
        <f t="shared" si="14"/>
        <v>57.747999999999998</v>
      </c>
    </row>
    <row r="250" spans="1:11" ht="15" x14ac:dyDescent="0.2">
      <c r="A250" s="85">
        <v>70998370</v>
      </c>
      <c r="B250" s="153" t="s">
        <v>685</v>
      </c>
      <c r="C250" s="82">
        <v>7483</v>
      </c>
      <c r="D250" s="83">
        <v>3111</v>
      </c>
      <c r="E250" s="100"/>
      <c r="F250" s="83" t="s">
        <v>684</v>
      </c>
      <c r="G250" s="126">
        <v>29028</v>
      </c>
      <c r="H250" s="86">
        <f t="shared" si="13"/>
        <v>29.027999999999999</v>
      </c>
      <c r="I250" s="102">
        <f t="shared" si="15"/>
        <v>9.8699999999999992</v>
      </c>
      <c r="J250" s="102">
        <f t="shared" si="16"/>
        <v>0.58099999999999996</v>
      </c>
      <c r="K250" s="88">
        <f t="shared" si="14"/>
        <v>39.478999999999999</v>
      </c>
    </row>
    <row r="251" spans="1:11" ht="30" x14ac:dyDescent="0.2">
      <c r="A251" s="85">
        <v>70985812</v>
      </c>
      <c r="B251" s="153" t="s">
        <v>687</v>
      </c>
      <c r="C251" s="82">
        <v>7484</v>
      </c>
      <c r="D251" s="83">
        <v>3113</v>
      </c>
      <c r="E251" s="100"/>
      <c r="F251" s="83" t="s">
        <v>686</v>
      </c>
      <c r="G251" s="126">
        <v>40878</v>
      </c>
      <c r="H251" s="86">
        <f t="shared" si="13"/>
        <v>40.878</v>
      </c>
      <c r="I251" s="102">
        <f t="shared" si="15"/>
        <v>13.898999999999999</v>
      </c>
      <c r="J251" s="102">
        <f t="shared" si="16"/>
        <v>0.81799999999999995</v>
      </c>
      <c r="K251" s="88">
        <f t="shared" si="14"/>
        <v>55.594999999999999</v>
      </c>
    </row>
    <row r="252" spans="1:11" ht="15" x14ac:dyDescent="0.2">
      <c r="A252" s="85">
        <v>75015269</v>
      </c>
      <c r="B252" s="153" t="s">
        <v>689</v>
      </c>
      <c r="C252" s="82">
        <v>7485</v>
      </c>
      <c r="D252" s="83">
        <v>3111</v>
      </c>
      <c r="E252" s="100"/>
      <c r="F252" s="83" t="s">
        <v>688</v>
      </c>
      <c r="G252" s="126">
        <v>36428</v>
      </c>
      <c r="H252" s="86">
        <f t="shared" si="13"/>
        <v>36.427999999999997</v>
      </c>
      <c r="I252" s="102">
        <f t="shared" si="15"/>
        <v>12.385999999999999</v>
      </c>
      <c r="J252" s="102">
        <f t="shared" si="16"/>
        <v>0.72899999999999998</v>
      </c>
      <c r="K252" s="88">
        <f t="shared" si="14"/>
        <v>49.542999999999992</v>
      </c>
    </row>
    <row r="253" spans="1:11" ht="15" x14ac:dyDescent="0.2">
      <c r="A253" s="85">
        <v>857891</v>
      </c>
      <c r="B253" s="153" t="s">
        <v>691</v>
      </c>
      <c r="C253" s="82">
        <v>7486</v>
      </c>
      <c r="D253" s="83">
        <v>3113</v>
      </c>
      <c r="E253" s="100"/>
      <c r="F253" s="83" t="s">
        <v>690</v>
      </c>
      <c r="G253" s="126">
        <v>20412</v>
      </c>
      <c r="H253" s="86">
        <f t="shared" si="13"/>
        <v>20.411999999999999</v>
      </c>
      <c r="I253" s="102">
        <f t="shared" si="15"/>
        <v>6.94</v>
      </c>
      <c r="J253" s="102">
        <f t="shared" si="16"/>
        <v>0.40799999999999997</v>
      </c>
      <c r="K253" s="88">
        <f t="shared" si="14"/>
        <v>27.76</v>
      </c>
    </row>
    <row r="254" spans="1:11" ht="15" x14ac:dyDescent="0.2">
      <c r="A254" s="85">
        <v>71009663</v>
      </c>
      <c r="B254" s="153" t="s">
        <v>693</v>
      </c>
      <c r="C254" s="82">
        <v>7487</v>
      </c>
      <c r="D254" s="83">
        <v>3113</v>
      </c>
      <c r="E254" s="100"/>
      <c r="F254" s="83" t="s">
        <v>692</v>
      </c>
      <c r="G254" s="126">
        <v>33138</v>
      </c>
      <c r="H254" s="86">
        <f t="shared" si="13"/>
        <v>33.137999999999998</v>
      </c>
      <c r="I254" s="102">
        <f t="shared" si="15"/>
        <v>11.266999999999999</v>
      </c>
      <c r="J254" s="102">
        <f t="shared" si="16"/>
        <v>0.66300000000000003</v>
      </c>
      <c r="K254" s="88">
        <f t="shared" si="14"/>
        <v>45.067999999999998</v>
      </c>
    </row>
    <row r="255" spans="1:11" ht="30" x14ac:dyDescent="0.2">
      <c r="A255" s="85">
        <v>48623792</v>
      </c>
      <c r="B255" s="153" t="s">
        <v>695</v>
      </c>
      <c r="C255" s="82">
        <v>7488</v>
      </c>
      <c r="D255" s="83">
        <v>3117</v>
      </c>
      <c r="E255" s="100"/>
      <c r="F255" s="83" t="s">
        <v>694</v>
      </c>
      <c r="G255" s="126">
        <v>35285</v>
      </c>
      <c r="H255" s="86">
        <f t="shared" si="13"/>
        <v>35.284999999999997</v>
      </c>
      <c r="I255" s="102">
        <f t="shared" si="15"/>
        <v>11.997</v>
      </c>
      <c r="J255" s="102">
        <f t="shared" si="16"/>
        <v>0.70599999999999996</v>
      </c>
      <c r="K255" s="88">
        <f t="shared" si="14"/>
        <v>47.988</v>
      </c>
    </row>
    <row r="256" spans="1:11" ht="30" x14ac:dyDescent="0.2">
      <c r="A256" s="85">
        <v>75016311</v>
      </c>
      <c r="B256" s="153" t="s">
        <v>697</v>
      </c>
      <c r="C256" s="82">
        <v>7489</v>
      </c>
      <c r="D256" s="83">
        <v>3117</v>
      </c>
      <c r="E256" s="100"/>
      <c r="F256" s="83" t="s">
        <v>696</v>
      </c>
      <c r="G256" s="126">
        <v>16146</v>
      </c>
      <c r="H256" s="86">
        <f t="shared" si="13"/>
        <v>16.146000000000001</v>
      </c>
      <c r="I256" s="102">
        <f t="shared" si="15"/>
        <v>5.49</v>
      </c>
      <c r="J256" s="102">
        <f t="shared" si="16"/>
        <v>0.32300000000000001</v>
      </c>
      <c r="K256" s="88">
        <f t="shared" si="14"/>
        <v>21.959000000000003</v>
      </c>
    </row>
    <row r="257" spans="1:11" ht="30" x14ac:dyDescent="0.2">
      <c r="A257" s="85">
        <v>71010238</v>
      </c>
      <c r="B257" s="153" t="s">
        <v>699</v>
      </c>
      <c r="C257" s="82">
        <v>7490</v>
      </c>
      <c r="D257" s="83">
        <v>3117</v>
      </c>
      <c r="E257" s="100"/>
      <c r="F257" s="83" t="s">
        <v>698</v>
      </c>
      <c r="G257" s="126">
        <v>28175</v>
      </c>
      <c r="H257" s="86">
        <f t="shared" si="13"/>
        <v>28.175000000000001</v>
      </c>
      <c r="I257" s="102">
        <f t="shared" si="15"/>
        <v>9.58</v>
      </c>
      <c r="J257" s="102">
        <f t="shared" si="16"/>
        <v>0.56399999999999995</v>
      </c>
      <c r="K257" s="88">
        <f t="shared" si="14"/>
        <v>38.319000000000003</v>
      </c>
    </row>
    <row r="258" spans="1:11" ht="15" x14ac:dyDescent="0.2">
      <c r="A258" s="85">
        <v>75015650</v>
      </c>
      <c r="B258" s="153" t="s">
        <v>701</v>
      </c>
      <c r="C258" s="82">
        <v>7492</v>
      </c>
      <c r="D258" s="83">
        <v>3111</v>
      </c>
      <c r="E258" s="100"/>
      <c r="F258" s="83" t="s">
        <v>700</v>
      </c>
      <c r="G258" s="126">
        <v>45120</v>
      </c>
      <c r="H258" s="86">
        <f t="shared" si="13"/>
        <v>45.12</v>
      </c>
      <c r="I258" s="102">
        <f t="shared" si="15"/>
        <v>15.340999999999999</v>
      </c>
      <c r="J258" s="102">
        <f t="shared" si="16"/>
        <v>0.90200000000000002</v>
      </c>
      <c r="K258" s="88">
        <f t="shared" si="14"/>
        <v>61.363</v>
      </c>
    </row>
    <row r="259" spans="1:11" ht="15" x14ac:dyDescent="0.2">
      <c r="A259" s="85">
        <v>75015731</v>
      </c>
      <c r="B259" s="153" t="s">
        <v>703</v>
      </c>
      <c r="C259" s="82">
        <v>7493</v>
      </c>
      <c r="D259" s="83">
        <v>3113</v>
      </c>
      <c r="E259" s="100"/>
      <c r="F259" s="83" t="s">
        <v>702</v>
      </c>
      <c r="G259" s="126">
        <v>59376</v>
      </c>
      <c r="H259" s="86">
        <f t="shared" si="13"/>
        <v>59.377000000000002</v>
      </c>
      <c r="I259" s="102">
        <f t="shared" si="15"/>
        <v>20.187999999999999</v>
      </c>
      <c r="J259" s="102">
        <f t="shared" si="16"/>
        <v>1.1879999999999999</v>
      </c>
      <c r="K259" s="88">
        <f t="shared" si="14"/>
        <v>80.753</v>
      </c>
    </row>
    <row r="260" spans="1:11" ht="15" x14ac:dyDescent="0.2">
      <c r="A260" s="85">
        <v>75015714</v>
      </c>
      <c r="B260" s="153" t="s">
        <v>705</v>
      </c>
      <c r="C260" s="82">
        <v>7494</v>
      </c>
      <c r="D260" s="83">
        <v>3111</v>
      </c>
      <c r="E260" s="100"/>
      <c r="F260" s="83" t="s">
        <v>704</v>
      </c>
      <c r="G260" s="126">
        <v>22448</v>
      </c>
      <c r="H260" s="86">
        <f t="shared" ref="H260:H323" si="17">ROUND(G260/1000*$H$445,3)</f>
        <v>22.448</v>
      </c>
      <c r="I260" s="102">
        <f t="shared" si="15"/>
        <v>7.6319999999999997</v>
      </c>
      <c r="J260" s="102">
        <f t="shared" si="16"/>
        <v>0.44900000000000001</v>
      </c>
      <c r="K260" s="88">
        <f t="shared" ref="K260:K323" si="18">SUM(H260:J260)</f>
        <v>30.529</v>
      </c>
    </row>
    <row r="261" spans="1:11" ht="15" x14ac:dyDescent="0.2">
      <c r="A261" s="85">
        <v>75015633</v>
      </c>
      <c r="B261" s="153" t="s">
        <v>707</v>
      </c>
      <c r="C261" s="82">
        <v>7495</v>
      </c>
      <c r="D261" s="83">
        <v>3117</v>
      </c>
      <c r="E261" s="100"/>
      <c r="F261" s="83" t="s">
        <v>706</v>
      </c>
      <c r="G261" s="126">
        <v>6720</v>
      </c>
      <c r="H261" s="86">
        <f t="shared" si="17"/>
        <v>6.72</v>
      </c>
      <c r="I261" s="102">
        <f t="shared" ref="I261:I324" si="19">ROUND(H261*0.34,3)</f>
        <v>2.2850000000000001</v>
      </c>
      <c r="J261" s="102">
        <f t="shared" ref="J261:J324" si="20">ROUND(H261*0.02,3)</f>
        <v>0.13400000000000001</v>
      </c>
      <c r="K261" s="88">
        <f t="shared" si="18"/>
        <v>9.1389999999999993</v>
      </c>
    </row>
    <row r="262" spans="1:11" ht="30" x14ac:dyDescent="0.2">
      <c r="A262" s="85">
        <v>70992568</v>
      </c>
      <c r="B262" s="153" t="s">
        <v>709</v>
      </c>
      <c r="C262" s="82">
        <v>7496</v>
      </c>
      <c r="D262" s="83">
        <v>3117</v>
      </c>
      <c r="E262" s="100"/>
      <c r="F262" s="83" t="s">
        <v>708</v>
      </c>
      <c r="G262" s="126">
        <v>26574</v>
      </c>
      <c r="H262" s="86">
        <f t="shared" si="17"/>
        <v>26.574000000000002</v>
      </c>
      <c r="I262" s="102">
        <f t="shared" si="19"/>
        <v>9.0350000000000001</v>
      </c>
      <c r="J262" s="102">
        <f t="shared" si="20"/>
        <v>0.53100000000000003</v>
      </c>
      <c r="K262" s="88">
        <f t="shared" si="18"/>
        <v>36.14</v>
      </c>
    </row>
    <row r="263" spans="1:11" ht="15" x14ac:dyDescent="0.2">
      <c r="A263" s="97">
        <v>71294198</v>
      </c>
      <c r="B263" s="155" t="s">
        <v>711</v>
      </c>
      <c r="C263" s="95">
        <v>7515</v>
      </c>
      <c r="D263" s="96">
        <v>3111</v>
      </c>
      <c r="E263" s="100"/>
      <c r="F263" s="96" t="s">
        <v>710</v>
      </c>
      <c r="G263" s="127">
        <v>13312</v>
      </c>
      <c r="H263" s="86">
        <f t="shared" si="17"/>
        <v>13.311999999999999</v>
      </c>
      <c r="I263" s="102">
        <f t="shared" si="19"/>
        <v>4.5259999999999998</v>
      </c>
      <c r="J263" s="102">
        <f t="shared" si="20"/>
        <v>0.26600000000000001</v>
      </c>
      <c r="K263" s="88">
        <f t="shared" si="18"/>
        <v>18.103999999999999</v>
      </c>
    </row>
    <row r="264" spans="1:11" ht="30" x14ac:dyDescent="0.2">
      <c r="A264" s="85">
        <v>71010076</v>
      </c>
      <c r="B264" s="153" t="s">
        <v>713</v>
      </c>
      <c r="C264" s="82">
        <v>7498</v>
      </c>
      <c r="D264" s="83">
        <v>3111</v>
      </c>
      <c r="E264" s="100"/>
      <c r="F264" s="83" t="s">
        <v>712</v>
      </c>
      <c r="G264" s="126">
        <v>49006</v>
      </c>
      <c r="H264" s="86">
        <f t="shared" si="17"/>
        <v>49.006</v>
      </c>
      <c r="I264" s="102">
        <f t="shared" si="19"/>
        <v>16.661999999999999</v>
      </c>
      <c r="J264" s="102">
        <f t="shared" si="20"/>
        <v>0.98</v>
      </c>
      <c r="K264" s="88">
        <f t="shared" si="18"/>
        <v>66.64800000000001</v>
      </c>
    </row>
    <row r="265" spans="1:11" ht="30" x14ac:dyDescent="0.2">
      <c r="A265" s="85">
        <v>75004674</v>
      </c>
      <c r="B265" s="153" t="s">
        <v>715</v>
      </c>
      <c r="C265" s="82">
        <v>7499</v>
      </c>
      <c r="D265" s="83">
        <v>3111</v>
      </c>
      <c r="E265" s="100"/>
      <c r="F265" s="83" t="s">
        <v>714</v>
      </c>
      <c r="G265" s="126">
        <v>52704</v>
      </c>
      <c r="H265" s="86">
        <f t="shared" si="17"/>
        <v>52.704999999999998</v>
      </c>
      <c r="I265" s="102">
        <f t="shared" si="19"/>
        <v>17.920000000000002</v>
      </c>
      <c r="J265" s="102">
        <f t="shared" si="20"/>
        <v>1.054</v>
      </c>
      <c r="K265" s="88">
        <f t="shared" si="18"/>
        <v>71.679000000000002</v>
      </c>
    </row>
    <row r="266" spans="1:11" ht="30" x14ac:dyDescent="0.2">
      <c r="A266" s="85">
        <v>857688</v>
      </c>
      <c r="B266" s="153" t="s">
        <v>717</v>
      </c>
      <c r="C266" s="82">
        <v>7500</v>
      </c>
      <c r="D266" s="83">
        <v>3113</v>
      </c>
      <c r="E266" s="100"/>
      <c r="F266" s="83" t="s">
        <v>716</v>
      </c>
      <c r="G266" s="126">
        <v>41460</v>
      </c>
      <c r="H266" s="86">
        <f t="shared" si="17"/>
        <v>41.46</v>
      </c>
      <c r="I266" s="102">
        <f t="shared" si="19"/>
        <v>14.096</v>
      </c>
      <c r="J266" s="102">
        <f t="shared" si="20"/>
        <v>0.82899999999999996</v>
      </c>
      <c r="K266" s="88">
        <f t="shared" si="18"/>
        <v>56.384999999999998</v>
      </c>
    </row>
    <row r="267" spans="1:11" ht="30" x14ac:dyDescent="0.2">
      <c r="A267" s="85">
        <v>857858</v>
      </c>
      <c r="B267" s="153" t="s">
        <v>719</v>
      </c>
      <c r="C267" s="82">
        <v>7501</v>
      </c>
      <c r="D267" s="83">
        <v>3113</v>
      </c>
      <c r="E267" s="100"/>
      <c r="F267" s="83" t="s">
        <v>718</v>
      </c>
      <c r="G267" s="126">
        <v>98246</v>
      </c>
      <c r="H267" s="86">
        <f t="shared" si="17"/>
        <v>98.247</v>
      </c>
      <c r="I267" s="102">
        <f t="shared" si="19"/>
        <v>33.404000000000003</v>
      </c>
      <c r="J267" s="102">
        <f t="shared" si="20"/>
        <v>1.9650000000000001</v>
      </c>
      <c r="K267" s="88">
        <f t="shared" si="18"/>
        <v>133.61600000000001</v>
      </c>
    </row>
    <row r="268" spans="1:11" ht="30" x14ac:dyDescent="0.2">
      <c r="A268" s="85">
        <v>66289483</v>
      </c>
      <c r="B268" s="153" t="s">
        <v>721</v>
      </c>
      <c r="C268" s="82">
        <v>7503</v>
      </c>
      <c r="D268" s="83">
        <v>3231</v>
      </c>
      <c r="E268" s="100"/>
      <c r="F268" s="83" t="s">
        <v>720</v>
      </c>
      <c r="G268" s="126">
        <v>20865</v>
      </c>
      <c r="H268" s="86">
        <f t="shared" si="17"/>
        <v>20.864999999999998</v>
      </c>
      <c r="I268" s="102">
        <f t="shared" si="19"/>
        <v>7.0940000000000003</v>
      </c>
      <c r="J268" s="102">
        <f t="shared" si="20"/>
        <v>0.41699999999999998</v>
      </c>
      <c r="K268" s="88">
        <f t="shared" si="18"/>
        <v>28.376000000000001</v>
      </c>
    </row>
    <row r="269" spans="1:11" ht="30" x14ac:dyDescent="0.2">
      <c r="A269" s="85">
        <v>71010106</v>
      </c>
      <c r="B269" s="153" t="s">
        <v>723</v>
      </c>
      <c r="C269" s="82">
        <v>7504</v>
      </c>
      <c r="D269" s="83">
        <v>3233</v>
      </c>
      <c r="E269" s="100"/>
      <c r="F269" s="83" t="s">
        <v>722</v>
      </c>
      <c r="G269" s="126">
        <v>16560</v>
      </c>
      <c r="H269" s="86">
        <f t="shared" si="17"/>
        <v>16.559999999999999</v>
      </c>
      <c r="I269" s="102">
        <f t="shared" si="19"/>
        <v>5.63</v>
      </c>
      <c r="J269" s="102">
        <f t="shared" si="20"/>
        <v>0.33100000000000002</v>
      </c>
      <c r="K269" s="88">
        <f t="shared" si="18"/>
        <v>22.520999999999997</v>
      </c>
    </row>
    <row r="270" spans="1:11" ht="30" x14ac:dyDescent="0.2">
      <c r="A270" s="97">
        <v>71003223</v>
      </c>
      <c r="B270" s="155" t="s">
        <v>725</v>
      </c>
      <c r="C270" s="95">
        <v>7509</v>
      </c>
      <c r="D270" s="96">
        <v>3117</v>
      </c>
      <c r="E270" s="100"/>
      <c r="F270" s="96" t="s">
        <v>724</v>
      </c>
      <c r="G270" s="127">
        <v>39696</v>
      </c>
      <c r="H270" s="86">
        <f t="shared" si="17"/>
        <v>39.695999999999998</v>
      </c>
      <c r="I270" s="102">
        <f t="shared" si="19"/>
        <v>13.497</v>
      </c>
      <c r="J270" s="102">
        <f t="shared" si="20"/>
        <v>0.79400000000000004</v>
      </c>
      <c r="K270" s="88">
        <f t="shared" si="18"/>
        <v>53.986999999999995</v>
      </c>
    </row>
    <row r="271" spans="1:11" ht="30" x14ac:dyDescent="0.2">
      <c r="A271" s="85">
        <v>70986134</v>
      </c>
      <c r="B271" s="153" t="s">
        <v>727</v>
      </c>
      <c r="C271" s="82">
        <v>7510</v>
      </c>
      <c r="D271" s="83">
        <v>3117</v>
      </c>
      <c r="E271" s="100"/>
      <c r="F271" s="83" t="s">
        <v>726</v>
      </c>
      <c r="G271" s="126">
        <v>30823</v>
      </c>
      <c r="H271" s="86">
        <f t="shared" si="17"/>
        <v>30.823</v>
      </c>
      <c r="I271" s="102">
        <f t="shared" si="19"/>
        <v>10.48</v>
      </c>
      <c r="J271" s="102">
        <f t="shared" si="20"/>
        <v>0.61599999999999999</v>
      </c>
      <c r="K271" s="88">
        <f t="shared" si="18"/>
        <v>41.918999999999997</v>
      </c>
    </row>
    <row r="272" spans="1:11" ht="30" x14ac:dyDescent="0.2">
      <c r="A272" s="85">
        <v>70990824</v>
      </c>
      <c r="B272" s="153" t="s">
        <v>729</v>
      </c>
      <c r="C272" s="82">
        <v>7511</v>
      </c>
      <c r="D272" s="83">
        <v>3117</v>
      </c>
      <c r="E272" s="100"/>
      <c r="F272" s="83" t="s">
        <v>728</v>
      </c>
      <c r="G272" s="126">
        <v>17831</v>
      </c>
      <c r="H272" s="86">
        <f t="shared" si="17"/>
        <v>17.831</v>
      </c>
      <c r="I272" s="102">
        <f t="shared" si="19"/>
        <v>6.0629999999999997</v>
      </c>
      <c r="J272" s="102">
        <f t="shared" si="20"/>
        <v>0.35699999999999998</v>
      </c>
      <c r="K272" s="88">
        <f t="shared" si="18"/>
        <v>24.250999999999998</v>
      </c>
    </row>
    <row r="273" spans="1:11" ht="30" x14ac:dyDescent="0.2">
      <c r="A273" s="85">
        <v>75016800</v>
      </c>
      <c r="B273" s="153" t="s">
        <v>731</v>
      </c>
      <c r="C273" s="82">
        <v>7512</v>
      </c>
      <c r="D273" s="83">
        <v>3117</v>
      </c>
      <c r="E273" s="100"/>
      <c r="F273" s="83" t="s">
        <v>730</v>
      </c>
      <c r="G273" s="126">
        <v>35700</v>
      </c>
      <c r="H273" s="86">
        <f t="shared" si="17"/>
        <v>35.700000000000003</v>
      </c>
      <c r="I273" s="102">
        <f t="shared" si="19"/>
        <v>12.138</v>
      </c>
      <c r="J273" s="102">
        <f t="shared" si="20"/>
        <v>0.71399999999999997</v>
      </c>
      <c r="K273" s="88">
        <f t="shared" si="18"/>
        <v>48.552</v>
      </c>
    </row>
    <row r="274" spans="1:11" ht="15" x14ac:dyDescent="0.2">
      <c r="A274" s="85">
        <v>70985847</v>
      </c>
      <c r="B274" s="153" t="s">
        <v>733</v>
      </c>
      <c r="C274" s="82">
        <v>7513</v>
      </c>
      <c r="D274" s="83">
        <v>3111</v>
      </c>
      <c r="E274" s="100"/>
      <c r="F274" s="83" t="s">
        <v>732</v>
      </c>
      <c r="G274" s="126">
        <v>11778</v>
      </c>
      <c r="H274" s="86">
        <f t="shared" si="17"/>
        <v>11.778</v>
      </c>
      <c r="I274" s="102">
        <f t="shared" si="19"/>
        <v>4.0049999999999999</v>
      </c>
      <c r="J274" s="102">
        <f t="shared" si="20"/>
        <v>0.23599999999999999</v>
      </c>
      <c r="K274" s="88">
        <f t="shared" si="18"/>
        <v>16.019000000000002</v>
      </c>
    </row>
    <row r="275" spans="1:11" ht="15" x14ac:dyDescent="0.2">
      <c r="A275" s="85">
        <v>72020865</v>
      </c>
      <c r="B275" s="154" t="s">
        <v>735</v>
      </c>
      <c r="C275" s="98">
        <v>7514</v>
      </c>
      <c r="D275" s="83">
        <v>3113</v>
      </c>
      <c r="E275" s="100"/>
      <c r="F275" s="83" t="s">
        <v>734</v>
      </c>
      <c r="G275" s="126">
        <v>144167</v>
      </c>
      <c r="H275" s="86">
        <f t="shared" si="17"/>
        <v>144.16800000000001</v>
      </c>
      <c r="I275" s="102">
        <f t="shared" si="19"/>
        <v>49.017000000000003</v>
      </c>
      <c r="J275" s="102">
        <f t="shared" si="20"/>
        <v>2.883</v>
      </c>
      <c r="K275" s="88">
        <f t="shared" si="18"/>
        <v>196.06800000000001</v>
      </c>
    </row>
    <row r="276" spans="1:11" ht="15" x14ac:dyDescent="0.2">
      <c r="A276" s="85">
        <v>70978093</v>
      </c>
      <c r="B276" s="153" t="s">
        <v>737</v>
      </c>
      <c r="C276" s="82">
        <v>7601</v>
      </c>
      <c r="D276" s="83">
        <v>3111</v>
      </c>
      <c r="E276" s="100"/>
      <c r="F276" s="83" t="s">
        <v>736</v>
      </c>
      <c r="G276" s="126">
        <v>27252</v>
      </c>
      <c r="H276" s="86">
        <f t="shared" si="17"/>
        <v>27.251999999999999</v>
      </c>
      <c r="I276" s="102">
        <f t="shared" si="19"/>
        <v>9.266</v>
      </c>
      <c r="J276" s="102">
        <f t="shared" si="20"/>
        <v>0.54500000000000004</v>
      </c>
      <c r="K276" s="88">
        <f t="shared" si="18"/>
        <v>37.063000000000002</v>
      </c>
    </row>
    <row r="277" spans="1:11" ht="30" x14ac:dyDescent="0.2">
      <c r="A277" s="85">
        <v>70156506</v>
      </c>
      <c r="B277" s="156" t="s">
        <v>739</v>
      </c>
      <c r="C277" s="82">
        <v>7602</v>
      </c>
      <c r="D277" s="83">
        <v>3111</v>
      </c>
      <c r="E277" s="100"/>
      <c r="F277" s="83" t="s">
        <v>738</v>
      </c>
      <c r="G277" s="126">
        <v>24114</v>
      </c>
      <c r="H277" s="86">
        <f t="shared" si="17"/>
        <v>24.114000000000001</v>
      </c>
      <c r="I277" s="102">
        <f t="shared" si="19"/>
        <v>8.1989999999999998</v>
      </c>
      <c r="J277" s="102">
        <f t="shared" si="20"/>
        <v>0.48199999999999998</v>
      </c>
      <c r="K277" s="88">
        <f t="shared" si="18"/>
        <v>32.795000000000002</v>
      </c>
    </row>
    <row r="278" spans="1:11" ht="15" x14ac:dyDescent="0.2">
      <c r="A278" s="85">
        <v>70978719</v>
      </c>
      <c r="B278" s="153" t="s">
        <v>741</v>
      </c>
      <c r="C278" s="82">
        <v>7603</v>
      </c>
      <c r="D278" s="83">
        <v>3111</v>
      </c>
      <c r="E278" s="100"/>
      <c r="F278" s="83" t="s">
        <v>740</v>
      </c>
      <c r="G278" s="126">
        <v>45167</v>
      </c>
      <c r="H278" s="86">
        <f t="shared" si="17"/>
        <v>45.167000000000002</v>
      </c>
      <c r="I278" s="102">
        <f t="shared" si="19"/>
        <v>15.356999999999999</v>
      </c>
      <c r="J278" s="102">
        <f t="shared" si="20"/>
        <v>0.90300000000000002</v>
      </c>
      <c r="K278" s="88">
        <f t="shared" si="18"/>
        <v>61.427</v>
      </c>
    </row>
    <row r="279" spans="1:11" ht="30" x14ac:dyDescent="0.2">
      <c r="A279" s="85">
        <v>75018535</v>
      </c>
      <c r="B279" s="153" t="s">
        <v>743</v>
      </c>
      <c r="C279" s="82">
        <v>7604</v>
      </c>
      <c r="D279" s="83">
        <v>3111</v>
      </c>
      <c r="E279" s="100"/>
      <c r="F279" s="83" t="s">
        <v>742</v>
      </c>
      <c r="G279" s="126">
        <v>89654</v>
      </c>
      <c r="H279" s="86">
        <f t="shared" si="17"/>
        <v>89.655000000000001</v>
      </c>
      <c r="I279" s="102">
        <f t="shared" si="19"/>
        <v>30.483000000000001</v>
      </c>
      <c r="J279" s="102">
        <f t="shared" si="20"/>
        <v>1.7929999999999999</v>
      </c>
      <c r="K279" s="88">
        <f t="shared" si="18"/>
        <v>121.93100000000001</v>
      </c>
    </row>
    <row r="280" spans="1:11" ht="15" x14ac:dyDescent="0.2">
      <c r="A280" s="85">
        <v>75016206</v>
      </c>
      <c r="B280" s="153" t="s">
        <v>745</v>
      </c>
      <c r="C280" s="82">
        <v>7605</v>
      </c>
      <c r="D280" s="83">
        <v>3111</v>
      </c>
      <c r="E280" s="100"/>
      <c r="F280" s="83" t="s">
        <v>744</v>
      </c>
      <c r="G280" s="126">
        <v>42876</v>
      </c>
      <c r="H280" s="86">
        <f t="shared" si="17"/>
        <v>42.875999999999998</v>
      </c>
      <c r="I280" s="102">
        <f t="shared" si="19"/>
        <v>14.577999999999999</v>
      </c>
      <c r="J280" s="102">
        <f t="shared" si="20"/>
        <v>0.85799999999999998</v>
      </c>
      <c r="K280" s="88">
        <f t="shared" si="18"/>
        <v>58.311999999999991</v>
      </c>
    </row>
    <row r="281" spans="1:11" ht="15" x14ac:dyDescent="0.2">
      <c r="A281" s="85">
        <v>70188394</v>
      </c>
      <c r="B281" s="157" t="s">
        <v>747</v>
      </c>
      <c r="C281" s="82">
        <v>7606</v>
      </c>
      <c r="D281" s="83">
        <v>3111</v>
      </c>
      <c r="E281" s="100"/>
      <c r="F281" s="83" t="s">
        <v>746</v>
      </c>
      <c r="G281" s="126">
        <v>23118</v>
      </c>
      <c r="H281" s="86">
        <f t="shared" si="17"/>
        <v>23.117999999999999</v>
      </c>
      <c r="I281" s="102">
        <f t="shared" si="19"/>
        <v>7.86</v>
      </c>
      <c r="J281" s="102">
        <f t="shared" si="20"/>
        <v>0.46200000000000002</v>
      </c>
      <c r="K281" s="88">
        <f t="shared" si="18"/>
        <v>31.439999999999998</v>
      </c>
    </row>
    <row r="282" spans="1:11" ht="15" x14ac:dyDescent="0.2">
      <c r="A282" s="85">
        <v>75017024</v>
      </c>
      <c r="B282" s="153" t="s">
        <v>749</v>
      </c>
      <c r="C282" s="82">
        <v>7607</v>
      </c>
      <c r="D282" s="83">
        <v>3111</v>
      </c>
      <c r="E282" s="100"/>
      <c r="F282" s="83" t="s">
        <v>748</v>
      </c>
      <c r="G282" s="126">
        <v>12384</v>
      </c>
      <c r="H282" s="86">
        <f t="shared" si="17"/>
        <v>12.384</v>
      </c>
      <c r="I282" s="102">
        <f t="shared" si="19"/>
        <v>4.2110000000000003</v>
      </c>
      <c r="J282" s="102">
        <f t="shared" si="20"/>
        <v>0.248</v>
      </c>
      <c r="K282" s="88">
        <f t="shared" si="18"/>
        <v>16.843</v>
      </c>
    </row>
    <row r="283" spans="1:11" ht="15" x14ac:dyDescent="0.2">
      <c r="A283" s="85">
        <v>75015129</v>
      </c>
      <c r="B283" s="156" t="s">
        <v>751</v>
      </c>
      <c r="C283" s="82">
        <v>7608</v>
      </c>
      <c r="D283" s="83">
        <v>3111</v>
      </c>
      <c r="E283" s="100"/>
      <c r="F283" s="83" t="s">
        <v>750</v>
      </c>
      <c r="G283" s="126">
        <v>14856</v>
      </c>
      <c r="H283" s="86">
        <f t="shared" si="17"/>
        <v>14.856</v>
      </c>
      <c r="I283" s="102">
        <f t="shared" si="19"/>
        <v>5.0510000000000002</v>
      </c>
      <c r="J283" s="102">
        <f t="shared" si="20"/>
        <v>0.29699999999999999</v>
      </c>
      <c r="K283" s="88">
        <f t="shared" si="18"/>
        <v>20.204000000000001</v>
      </c>
    </row>
    <row r="284" spans="1:11" ht="15" x14ac:dyDescent="0.2">
      <c r="A284" s="85">
        <v>70188386</v>
      </c>
      <c r="B284" s="156" t="s">
        <v>753</v>
      </c>
      <c r="C284" s="82">
        <v>7609</v>
      </c>
      <c r="D284" s="83">
        <v>3111</v>
      </c>
      <c r="E284" s="100"/>
      <c r="F284" s="83" t="s">
        <v>752</v>
      </c>
      <c r="G284" s="126">
        <v>17136</v>
      </c>
      <c r="H284" s="86">
        <f t="shared" si="17"/>
        <v>17.135999999999999</v>
      </c>
      <c r="I284" s="102">
        <f t="shared" si="19"/>
        <v>5.8259999999999996</v>
      </c>
      <c r="J284" s="102">
        <f t="shared" si="20"/>
        <v>0.34300000000000003</v>
      </c>
      <c r="K284" s="88">
        <f t="shared" si="18"/>
        <v>23.305</v>
      </c>
    </row>
    <row r="285" spans="1:11" ht="30" x14ac:dyDescent="0.2">
      <c r="A285" s="85">
        <v>70979731</v>
      </c>
      <c r="B285" s="156" t="s">
        <v>755</v>
      </c>
      <c r="C285" s="82">
        <v>7610</v>
      </c>
      <c r="D285" s="83">
        <v>3117</v>
      </c>
      <c r="E285" s="100"/>
      <c r="F285" s="83" t="s">
        <v>754</v>
      </c>
      <c r="G285" s="126">
        <v>22008</v>
      </c>
      <c r="H285" s="86">
        <f t="shared" si="17"/>
        <v>22.007999999999999</v>
      </c>
      <c r="I285" s="102">
        <f t="shared" si="19"/>
        <v>7.4829999999999997</v>
      </c>
      <c r="J285" s="102">
        <f t="shared" si="20"/>
        <v>0.44</v>
      </c>
      <c r="K285" s="88">
        <f t="shared" si="18"/>
        <v>29.931000000000001</v>
      </c>
    </row>
    <row r="286" spans="1:11" ht="30" x14ac:dyDescent="0.2">
      <c r="A286" s="85">
        <v>75016443</v>
      </c>
      <c r="B286" s="153" t="s">
        <v>757</v>
      </c>
      <c r="C286" s="82">
        <v>7611</v>
      </c>
      <c r="D286" s="83">
        <v>3117</v>
      </c>
      <c r="E286" s="100"/>
      <c r="F286" s="83" t="s">
        <v>756</v>
      </c>
      <c r="G286" s="126">
        <v>21210</v>
      </c>
      <c r="H286" s="86">
        <f t="shared" si="17"/>
        <v>21.21</v>
      </c>
      <c r="I286" s="102">
        <f t="shared" si="19"/>
        <v>7.2110000000000003</v>
      </c>
      <c r="J286" s="102">
        <f t="shared" si="20"/>
        <v>0.42399999999999999</v>
      </c>
      <c r="K286" s="88">
        <f t="shared" si="18"/>
        <v>28.844999999999999</v>
      </c>
    </row>
    <row r="287" spans="1:11" ht="15" x14ac:dyDescent="0.2">
      <c r="A287" s="85">
        <v>70157324</v>
      </c>
      <c r="B287" s="153" t="s">
        <v>759</v>
      </c>
      <c r="C287" s="82">
        <v>7612</v>
      </c>
      <c r="D287" s="83">
        <v>3117</v>
      </c>
      <c r="E287" s="100"/>
      <c r="F287" s="83" t="s">
        <v>758</v>
      </c>
      <c r="G287" s="126">
        <v>6960</v>
      </c>
      <c r="H287" s="86">
        <f t="shared" si="17"/>
        <v>6.96</v>
      </c>
      <c r="I287" s="102">
        <f t="shared" si="19"/>
        <v>2.3660000000000001</v>
      </c>
      <c r="J287" s="102">
        <f t="shared" si="20"/>
        <v>0.13900000000000001</v>
      </c>
      <c r="K287" s="88">
        <f t="shared" si="18"/>
        <v>9.4649999999999999</v>
      </c>
    </row>
    <row r="288" spans="1:11" ht="30" x14ac:dyDescent="0.2">
      <c r="A288" s="85">
        <v>75016524</v>
      </c>
      <c r="B288" s="153" t="s">
        <v>761</v>
      </c>
      <c r="C288" s="82">
        <v>7613</v>
      </c>
      <c r="D288" s="83">
        <v>3117</v>
      </c>
      <c r="E288" s="100"/>
      <c r="F288" s="83" t="s">
        <v>760</v>
      </c>
      <c r="G288" s="126">
        <v>21060</v>
      </c>
      <c r="H288" s="86">
        <f t="shared" si="17"/>
        <v>21.06</v>
      </c>
      <c r="I288" s="102">
        <f t="shared" si="19"/>
        <v>7.16</v>
      </c>
      <c r="J288" s="102">
        <f t="shared" si="20"/>
        <v>0.42099999999999999</v>
      </c>
      <c r="K288" s="88">
        <f t="shared" si="18"/>
        <v>28.640999999999998</v>
      </c>
    </row>
    <row r="289" spans="1:11" ht="30" x14ac:dyDescent="0.2">
      <c r="A289" s="85">
        <v>75017571</v>
      </c>
      <c r="B289" s="156" t="s">
        <v>763</v>
      </c>
      <c r="C289" s="82">
        <v>7614</v>
      </c>
      <c r="D289" s="83">
        <v>3113</v>
      </c>
      <c r="E289" s="100"/>
      <c r="F289" s="83" t="s">
        <v>762</v>
      </c>
      <c r="G289" s="126">
        <v>57543</v>
      </c>
      <c r="H289" s="86">
        <f t="shared" si="17"/>
        <v>57.543999999999997</v>
      </c>
      <c r="I289" s="102">
        <f t="shared" si="19"/>
        <v>19.565000000000001</v>
      </c>
      <c r="J289" s="102">
        <f t="shared" si="20"/>
        <v>1.151</v>
      </c>
      <c r="K289" s="88">
        <f t="shared" si="18"/>
        <v>78.259999999999991</v>
      </c>
    </row>
    <row r="290" spans="1:11" ht="30" x14ac:dyDescent="0.2">
      <c r="A290" s="85">
        <v>75015919</v>
      </c>
      <c r="B290" s="153" t="s">
        <v>765</v>
      </c>
      <c r="C290" s="82">
        <v>7615</v>
      </c>
      <c r="D290" s="83">
        <v>3113</v>
      </c>
      <c r="E290" s="100"/>
      <c r="F290" s="96" t="s">
        <v>764</v>
      </c>
      <c r="G290" s="126">
        <v>33657</v>
      </c>
      <c r="H290" s="86">
        <f t="shared" si="17"/>
        <v>33.656999999999996</v>
      </c>
      <c r="I290" s="102">
        <f t="shared" si="19"/>
        <v>11.443</v>
      </c>
      <c r="J290" s="102">
        <f t="shared" si="20"/>
        <v>0.67300000000000004</v>
      </c>
      <c r="K290" s="88">
        <f t="shared" si="18"/>
        <v>45.772999999999996</v>
      </c>
    </row>
    <row r="291" spans="1:11" ht="15" x14ac:dyDescent="0.2">
      <c r="A291" s="85">
        <v>70979723</v>
      </c>
      <c r="B291" s="153" t="s">
        <v>767</v>
      </c>
      <c r="C291" s="82">
        <v>7616</v>
      </c>
      <c r="D291" s="83">
        <v>3113</v>
      </c>
      <c r="E291" s="100"/>
      <c r="F291" s="83" t="s">
        <v>766</v>
      </c>
      <c r="G291" s="126">
        <v>13057</v>
      </c>
      <c r="H291" s="86">
        <f t="shared" si="17"/>
        <v>13.057</v>
      </c>
      <c r="I291" s="102">
        <f t="shared" si="19"/>
        <v>4.4390000000000001</v>
      </c>
      <c r="J291" s="102">
        <f t="shared" si="20"/>
        <v>0.26100000000000001</v>
      </c>
      <c r="K291" s="88">
        <f t="shared" si="18"/>
        <v>17.757000000000001</v>
      </c>
    </row>
    <row r="292" spans="1:11" ht="30" x14ac:dyDescent="0.2">
      <c r="A292" s="85">
        <v>75018616</v>
      </c>
      <c r="B292" s="153" t="s">
        <v>769</v>
      </c>
      <c r="C292" s="82">
        <v>7617</v>
      </c>
      <c r="D292" s="83">
        <v>3113</v>
      </c>
      <c r="E292" s="100"/>
      <c r="F292" s="83" t="s">
        <v>768</v>
      </c>
      <c r="G292" s="126">
        <v>54267</v>
      </c>
      <c r="H292" s="86">
        <f t="shared" si="17"/>
        <v>54.268000000000001</v>
      </c>
      <c r="I292" s="102">
        <f t="shared" si="19"/>
        <v>18.451000000000001</v>
      </c>
      <c r="J292" s="102">
        <f t="shared" si="20"/>
        <v>1.085</v>
      </c>
      <c r="K292" s="88">
        <f t="shared" si="18"/>
        <v>73.803999999999988</v>
      </c>
    </row>
    <row r="293" spans="1:11" ht="30" x14ac:dyDescent="0.2">
      <c r="A293" s="85">
        <v>75018691</v>
      </c>
      <c r="B293" s="153" t="s">
        <v>771</v>
      </c>
      <c r="C293" s="82">
        <v>7618</v>
      </c>
      <c r="D293" s="83">
        <v>3113</v>
      </c>
      <c r="E293" s="100"/>
      <c r="F293" s="83" t="s">
        <v>770</v>
      </c>
      <c r="G293" s="126">
        <v>26563</v>
      </c>
      <c r="H293" s="86">
        <f t="shared" si="17"/>
        <v>26.562999999999999</v>
      </c>
      <c r="I293" s="102">
        <f t="shared" si="19"/>
        <v>9.0310000000000006</v>
      </c>
      <c r="J293" s="102">
        <f t="shared" si="20"/>
        <v>0.53100000000000003</v>
      </c>
      <c r="K293" s="88">
        <f t="shared" si="18"/>
        <v>36.125</v>
      </c>
    </row>
    <row r="294" spans="1:11" ht="30" x14ac:dyDescent="0.2">
      <c r="A294" s="97">
        <v>71294091</v>
      </c>
      <c r="B294" s="155" t="s">
        <v>773</v>
      </c>
      <c r="C294" s="95">
        <v>7619</v>
      </c>
      <c r="D294" s="96">
        <v>3117</v>
      </c>
      <c r="E294" s="100"/>
      <c r="F294" s="96" t="s">
        <v>772</v>
      </c>
      <c r="G294" s="127">
        <v>14865</v>
      </c>
      <c r="H294" s="86">
        <f t="shared" si="17"/>
        <v>14.865</v>
      </c>
      <c r="I294" s="102">
        <f t="shared" si="19"/>
        <v>5.0540000000000003</v>
      </c>
      <c r="J294" s="102">
        <f t="shared" si="20"/>
        <v>0.29699999999999999</v>
      </c>
      <c r="K294" s="88">
        <f t="shared" si="18"/>
        <v>20.216000000000001</v>
      </c>
    </row>
    <row r="295" spans="1:11" ht="15" x14ac:dyDescent="0.2">
      <c r="A295" s="85">
        <v>75015013</v>
      </c>
      <c r="B295" s="153" t="s">
        <v>775</v>
      </c>
      <c r="C295" s="82">
        <v>7620</v>
      </c>
      <c r="D295" s="83">
        <v>3113</v>
      </c>
      <c r="E295" s="100"/>
      <c r="F295" s="83" t="s">
        <v>774</v>
      </c>
      <c r="G295" s="126">
        <v>80820</v>
      </c>
      <c r="H295" s="86">
        <f t="shared" si="17"/>
        <v>80.820999999999998</v>
      </c>
      <c r="I295" s="102">
        <f t="shared" si="19"/>
        <v>27.478999999999999</v>
      </c>
      <c r="J295" s="102">
        <f t="shared" si="20"/>
        <v>1.6160000000000001</v>
      </c>
      <c r="K295" s="88">
        <f t="shared" si="18"/>
        <v>109.916</v>
      </c>
    </row>
    <row r="296" spans="1:11" ht="15" x14ac:dyDescent="0.2">
      <c r="A296" s="85">
        <v>64224635</v>
      </c>
      <c r="B296" s="153" t="s">
        <v>777</v>
      </c>
      <c r="C296" s="82">
        <v>7621</v>
      </c>
      <c r="D296" s="83">
        <v>3233</v>
      </c>
      <c r="E296" s="100"/>
      <c r="F296" s="83" t="s">
        <v>776</v>
      </c>
      <c r="G296" s="126">
        <v>6132</v>
      </c>
      <c r="H296" s="86">
        <f t="shared" si="17"/>
        <v>6.1319999999999997</v>
      </c>
      <c r="I296" s="102">
        <f t="shared" si="19"/>
        <v>2.085</v>
      </c>
      <c r="J296" s="102">
        <f t="shared" si="20"/>
        <v>0.123</v>
      </c>
      <c r="K296" s="88">
        <f t="shared" si="18"/>
        <v>8.3399999999999981</v>
      </c>
    </row>
    <row r="297" spans="1:11" ht="15" x14ac:dyDescent="0.2">
      <c r="A297" s="85">
        <v>71234357</v>
      </c>
      <c r="B297" s="153" t="s">
        <v>779</v>
      </c>
      <c r="C297" s="82">
        <v>7622</v>
      </c>
      <c r="D297" s="83">
        <v>3231</v>
      </c>
      <c r="E297" s="100"/>
      <c r="F297" s="83" t="s">
        <v>778</v>
      </c>
      <c r="G297" s="126">
        <v>18840</v>
      </c>
      <c r="H297" s="86">
        <f t="shared" si="17"/>
        <v>18.84</v>
      </c>
      <c r="I297" s="102">
        <f t="shared" si="19"/>
        <v>6.4059999999999997</v>
      </c>
      <c r="J297" s="102">
        <f t="shared" si="20"/>
        <v>0.377</v>
      </c>
      <c r="K297" s="88">
        <f t="shared" si="18"/>
        <v>25.622999999999998</v>
      </c>
    </row>
    <row r="298" spans="1:11" ht="15" x14ac:dyDescent="0.2">
      <c r="A298" s="85">
        <v>71231137</v>
      </c>
      <c r="B298" s="153" t="s">
        <v>781</v>
      </c>
      <c r="C298" s="82">
        <v>7623</v>
      </c>
      <c r="D298" s="83">
        <v>3231</v>
      </c>
      <c r="E298" s="100"/>
      <c r="F298" s="83" t="s">
        <v>780</v>
      </c>
      <c r="G298" s="126">
        <v>16061</v>
      </c>
      <c r="H298" s="86">
        <f t="shared" si="17"/>
        <v>16.061</v>
      </c>
      <c r="I298" s="102">
        <f t="shared" si="19"/>
        <v>5.4610000000000003</v>
      </c>
      <c r="J298" s="102">
        <f t="shared" si="20"/>
        <v>0.32100000000000001</v>
      </c>
      <c r="K298" s="88">
        <f t="shared" si="18"/>
        <v>21.843</v>
      </c>
    </row>
    <row r="299" spans="1:11" ht="30" x14ac:dyDescent="0.2">
      <c r="A299" s="85">
        <v>70888353</v>
      </c>
      <c r="B299" s="153" t="s">
        <v>783</v>
      </c>
      <c r="C299" s="82">
        <v>7624</v>
      </c>
      <c r="D299" s="83">
        <v>3113</v>
      </c>
      <c r="E299" s="100"/>
      <c r="F299" s="83" t="s">
        <v>782</v>
      </c>
      <c r="G299" s="126">
        <v>65308.000000000007</v>
      </c>
      <c r="H299" s="86">
        <f t="shared" si="17"/>
        <v>65.308999999999997</v>
      </c>
      <c r="I299" s="102">
        <f t="shared" si="19"/>
        <v>22.204999999999998</v>
      </c>
      <c r="J299" s="102">
        <f t="shared" si="20"/>
        <v>1.306</v>
      </c>
      <c r="K299" s="88">
        <f t="shared" si="18"/>
        <v>88.82</v>
      </c>
    </row>
    <row r="300" spans="1:11" ht="15" x14ac:dyDescent="0.2">
      <c r="A300" s="85">
        <v>70188874</v>
      </c>
      <c r="B300" s="153" t="s">
        <v>785</v>
      </c>
      <c r="C300" s="82">
        <v>7625</v>
      </c>
      <c r="D300" s="83">
        <v>3113</v>
      </c>
      <c r="E300" s="100"/>
      <c r="F300" s="83" t="s">
        <v>784</v>
      </c>
      <c r="G300" s="126">
        <v>83053</v>
      </c>
      <c r="H300" s="86">
        <f t="shared" si="17"/>
        <v>83.054000000000002</v>
      </c>
      <c r="I300" s="102">
        <f t="shared" si="19"/>
        <v>28.238</v>
      </c>
      <c r="J300" s="102">
        <f t="shared" si="20"/>
        <v>1.661</v>
      </c>
      <c r="K300" s="88">
        <f t="shared" si="18"/>
        <v>112.953</v>
      </c>
    </row>
    <row r="301" spans="1:11" ht="15" x14ac:dyDescent="0.2">
      <c r="A301" s="85">
        <v>75015838</v>
      </c>
      <c r="B301" s="153" t="s">
        <v>787</v>
      </c>
      <c r="C301" s="82">
        <v>7626</v>
      </c>
      <c r="D301" s="83">
        <v>3113</v>
      </c>
      <c r="E301" s="100"/>
      <c r="F301" s="83" t="s">
        <v>786</v>
      </c>
      <c r="G301" s="126">
        <v>77425</v>
      </c>
      <c r="H301" s="86">
        <f t="shared" si="17"/>
        <v>77.426000000000002</v>
      </c>
      <c r="I301" s="102">
        <f t="shared" si="19"/>
        <v>26.324999999999999</v>
      </c>
      <c r="J301" s="102">
        <f t="shared" si="20"/>
        <v>1.5489999999999999</v>
      </c>
      <c r="K301" s="88">
        <f t="shared" si="18"/>
        <v>105.30000000000001</v>
      </c>
    </row>
    <row r="302" spans="1:11" ht="15" x14ac:dyDescent="0.2">
      <c r="A302" s="85">
        <v>70157332</v>
      </c>
      <c r="B302" s="154" t="s">
        <v>789</v>
      </c>
      <c r="C302" s="82">
        <v>7627</v>
      </c>
      <c r="D302" s="83">
        <v>3113</v>
      </c>
      <c r="E302" s="100"/>
      <c r="F302" s="83" t="s">
        <v>788</v>
      </c>
      <c r="G302" s="126">
        <v>67242</v>
      </c>
      <c r="H302" s="86">
        <f t="shared" si="17"/>
        <v>67.242999999999995</v>
      </c>
      <c r="I302" s="102">
        <f t="shared" si="19"/>
        <v>22.863</v>
      </c>
      <c r="J302" s="102">
        <f t="shared" si="20"/>
        <v>1.345</v>
      </c>
      <c r="K302" s="88">
        <f t="shared" si="18"/>
        <v>91.450999999999993</v>
      </c>
    </row>
    <row r="303" spans="1:11" ht="30" x14ac:dyDescent="0.2">
      <c r="A303" s="85">
        <v>60884541</v>
      </c>
      <c r="B303" s="153" t="s">
        <v>791</v>
      </c>
      <c r="C303" s="82">
        <v>7629</v>
      </c>
      <c r="D303" s="83">
        <v>3113</v>
      </c>
      <c r="E303" s="100"/>
      <c r="F303" s="83" t="s">
        <v>790</v>
      </c>
      <c r="G303" s="126">
        <v>114343</v>
      </c>
      <c r="H303" s="86">
        <f t="shared" si="17"/>
        <v>114.34399999999999</v>
      </c>
      <c r="I303" s="102">
        <f t="shared" si="19"/>
        <v>38.877000000000002</v>
      </c>
      <c r="J303" s="102">
        <f t="shared" si="20"/>
        <v>2.2869999999999999</v>
      </c>
      <c r="K303" s="88">
        <f t="shared" si="18"/>
        <v>155.50800000000001</v>
      </c>
    </row>
    <row r="304" spans="1:11" ht="15" x14ac:dyDescent="0.2">
      <c r="A304" s="85">
        <v>75017105</v>
      </c>
      <c r="B304" s="153" t="s">
        <v>793</v>
      </c>
      <c r="C304" s="82">
        <v>7630</v>
      </c>
      <c r="D304" s="83">
        <v>3117</v>
      </c>
      <c r="E304" s="100"/>
      <c r="F304" s="83" t="s">
        <v>792</v>
      </c>
      <c r="G304" s="126">
        <v>22358</v>
      </c>
      <c r="H304" s="86">
        <f t="shared" si="17"/>
        <v>22.358000000000001</v>
      </c>
      <c r="I304" s="102">
        <f t="shared" si="19"/>
        <v>7.6020000000000003</v>
      </c>
      <c r="J304" s="102">
        <f t="shared" si="20"/>
        <v>0.44700000000000001</v>
      </c>
      <c r="K304" s="88">
        <f t="shared" si="18"/>
        <v>30.407</v>
      </c>
    </row>
    <row r="305" spans="1:11" ht="30" x14ac:dyDescent="0.2">
      <c r="A305" s="85">
        <v>75016222</v>
      </c>
      <c r="B305" s="153" t="s">
        <v>795</v>
      </c>
      <c r="C305" s="82">
        <v>7631</v>
      </c>
      <c r="D305" s="83">
        <v>3117</v>
      </c>
      <c r="E305" s="100"/>
      <c r="F305" s="83" t="s">
        <v>794</v>
      </c>
      <c r="G305" s="126">
        <v>19320</v>
      </c>
      <c r="H305" s="86">
        <f t="shared" si="17"/>
        <v>19.32</v>
      </c>
      <c r="I305" s="102">
        <f t="shared" si="19"/>
        <v>6.569</v>
      </c>
      <c r="J305" s="102">
        <f t="shared" si="20"/>
        <v>0.38600000000000001</v>
      </c>
      <c r="K305" s="88">
        <f t="shared" si="18"/>
        <v>26.274999999999999</v>
      </c>
    </row>
    <row r="306" spans="1:11" ht="30" x14ac:dyDescent="0.2">
      <c r="A306" s="85">
        <v>75017971</v>
      </c>
      <c r="B306" s="153" t="s">
        <v>797</v>
      </c>
      <c r="C306" s="82">
        <v>7632</v>
      </c>
      <c r="D306" s="83">
        <v>3117</v>
      </c>
      <c r="E306" s="100"/>
      <c r="F306" s="83" t="s">
        <v>796</v>
      </c>
      <c r="G306" s="126">
        <v>23190</v>
      </c>
      <c r="H306" s="86">
        <f t="shared" si="17"/>
        <v>23.19</v>
      </c>
      <c r="I306" s="102">
        <f t="shared" si="19"/>
        <v>7.8849999999999998</v>
      </c>
      <c r="J306" s="102">
        <f t="shared" si="20"/>
        <v>0.46400000000000002</v>
      </c>
      <c r="K306" s="88">
        <f t="shared" si="18"/>
        <v>31.539000000000001</v>
      </c>
    </row>
    <row r="307" spans="1:11" ht="30" x14ac:dyDescent="0.2">
      <c r="A307" s="85">
        <v>75015501</v>
      </c>
      <c r="B307" s="153" t="s">
        <v>799</v>
      </c>
      <c r="C307" s="82">
        <v>7633</v>
      </c>
      <c r="D307" s="83">
        <v>3117</v>
      </c>
      <c r="E307" s="100"/>
      <c r="F307" s="83" t="s">
        <v>798</v>
      </c>
      <c r="G307" s="126">
        <v>18585</v>
      </c>
      <c r="H307" s="86">
        <f t="shared" si="17"/>
        <v>18.585000000000001</v>
      </c>
      <c r="I307" s="102">
        <f t="shared" si="19"/>
        <v>6.319</v>
      </c>
      <c r="J307" s="102">
        <f t="shared" si="20"/>
        <v>0.372</v>
      </c>
      <c r="K307" s="88">
        <f t="shared" si="18"/>
        <v>25.276</v>
      </c>
    </row>
    <row r="308" spans="1:11" ht="15" x14ac:dyDescent="0.2">
      <c r="A308" s="85">
        <v>75016991</v>
      </c>
      <c r="B308" s="156" t="s">
        <v>801</v>
      </c>
      <c r="C308" s="82">
        <v>7634</v>
      </c>
      <c r="D308" s="83">
        <v>3111</v>
      </c>
      <c r="E308" s="100"/>
      <c r="F308" s="83" t="s">
        <v>800</v>
      </c>
      <c r="G308" s="126">
        <v>18318</v>
      </c>
      <c r="H308" s="86">
        <f t="shared" si="17"/>
        <v>18.318000000000001</v>
      </c>
      <c r="I308" s="102">
        <f t="shared" si="19"/>
        <v>6.2279999999999998</v>
      </c>
      <c r="J308" s="102">
        <f t="shared" si="20"/>
        <v>0.36599999999999999</v>
      </c>
      <c r="K308" s="88">
        <f t="shared" si="18"/>
        <v>24.911999999999999</v>
      </c>
    </row>
    <row r="309" spans="1:11" ht="30" x14ac:dyDescent="0.2">
      <c r="A309" s="85">
        <v>70999392</v>
      </c>
      <c r="B309" s="153" t="s">
        <v>803</v>
      </c>
      <c r="C309" s="82">
        <v>7636</v>
      </c>
      <c r="D309" s="83">
        <v>3117</v>
      </c>
      <c r="E309" s="100"/>
      <c r="F309" s="83" t="s">
        <v>802</v>
      </c>
      <c r="G309" s="126">
        <v>19629</v>
      </c>
      <c r="H309" s="86">
        <f t="shared" si="17"/>
        <v>19.629000000000001</v>
      </c>
      <c r="I309" s="102">
        <f t="shared" si="19"/>
        <v>6.6740000000000004</v>
      </c>
      <c r="J309" s="102">
        <f t="shared" si="20"/>
        <v>0.39300000000000002</v>
      </c>
      <c r="K309" s="88">
        <f t="shared" si="18"/>
        <v>26.696000000000002</v>
      </c>
    </row>
    <row r="310" spans="1:11" ht="15" x14ac:dyDescent="0.2">
      <c r="A310" s="85">
        <v>75015587</v>
      </c>
      <c r="B310" s="153" t="s">
        <v>805</v>
      </c>
      <c r="C310" s="82">
        <v>7637</v>
      </c>
      <c r="D310" s="83">
        <v>3117</v>
      </c>
      <c r="E310" s="100"/>
      <c r="F310" s="83" t="s">
        <v>804</v>
      </c>
      <c r="G310" s="126">
        <v>4732</v>
      </c>
      <c r="H310" s="86">
        <f t="shared" si="17"/>
        <v>4.7320000000000002</v>
      </c>
      <c r="I310" s="102">
        <f t="shared" si="19"/>
        <v>1.609</v>
      </c>
      <c r="J310" s="102">
        <f t="shared" si="20"/>
        <v>9.5000000000000001E-2</v>
      </c>
      <c r="K310" s="88">
        <f t="shared" si="18"/>
        <v>6.4359999999999999</v>
      </c>
    </row>
    <row r="311" spans="1:11" ht="30" x14ac:dyDescent="0.2">
      <c r="A311" s="85">
        <v>75016281</v>
      </c>
      <c r="B311" s="153" t="s">
        <v>807</v>
      </c>
      <c r="C311" s="82">
        <v>7638</v>
      </c>
      <c r="D311" s="83">
        <v>3117</v>
      </c>
      <c r="E311" s="100"/>
      <c r="F311" s="83" t="s">
        <v>806</v>
      </c>
      <c r="G311" s="126">
        <v>15458</v>
      </c>
      <c r="H311" s="86">
        <f t="shared" si="17"/>
        <v>15.458</v>
      </c>
      <c r="I311" s="102">
        <f t="shared" si="19"/>
        <v>5.2560000000000002</v>
      </c>
      <c r="J311" s="102">
        <f t="shared" si="20"/>
        <v>0.309</v>
      </c>
      <c r="K311" s="88">
        <f t="shared" si="18"/>
        <v>21.023</v>
      </c>
    </row>
    <row r="312" spans="1:11" ht="15" x14ac:dyDescent="0.2">
      <c r="A312" s="85">
        <v>75015676</v>
      </c>
      <c r="B312" s="153" t="s">
        <v>809</v>
      </c>
      <c r="C312" s="82">
        <v>7639</v>
      </c>
      <c r="D312" s="83">
        <v>3111</v>
      </c>
      <c r="E312" s="100"/>
      <c r="F312" s="83" t="s">
        <v>808</v>
      </c>
      <c r="G312" s="126">
        <v>40796</v>
      </c>
      <c r="H312" s="86">
        <f t="shared" si="17"/>
        <v>40.795999999999999</v>
      </c>
      <c r="I312" s="102">
        <f t="shared" si="19"/>
        <v>13.871</v>
      </c>
      <c r="J312" s="102">
        <f t="shared" si="20"/>
        <v>0.81599999999999995</v>
      </c>
      <c r="K312" s="88">
        <f t="shared" si="18"/>
        <v>55.483000000000004</v>
      </c>
    </row>
    <row r="313" spans="1:11" ht="15" x14ac:dyDescent="0.2">
      <c r="A313" s="85">
        <v>75015641</v>
      </c>
      <c r="B313" s="153" t="s">
        <v>811</v>
      </c>
      <c r="C313" s="82">
        <v>7641</v>
      </c>
      <c r="D313" s="83">
        <v>3111</v>
      </c>
      <c r="E313" s="100"/>
      <c r="F313" s="83" t="s">
        <v>810</v>
      </c>
      <c r="G313" s="126">
        <v>13680</v>
      </c>
      <c r="H313" s="86">
        <f t="shared" si="17"/>
        <v>13.68</v>
      </c>
      <c r="I313" s="102">
        <f t="shared" si="19"/>
        <v>4.6509999999999998</v>
      </c>
      <c r="J313" s="102">
        <f t="shared" si="20"/>
        <v>0.27400000000000002</v>
      </c>
      <c r="K313" s="88">
        <f t="shared" si="18"/>
        <v>18.605</v>
      </c>
    </row>
    <row r="314" spans="1:11" ht="15" x14ac:dyDescent="0.2">
      <c r="A314" s="85">
        <v>75016125</v>
      </c>
      <c r="B314" s="153" t="s">
        <v>813</v>
      </c>
      <c r="C314" s="82">
        <v>7642</v>
      </c>
      <c r="D314" s="83">
        <v>3111</v>
      </c>
      <c r="E314" s="100"/>
      <c r="F314" s="83" t="s">
        <v>812</v>
      </c>
      <c r="G314" s="126">
        <v>13875</v>
      </c>
      <c r="H314" s="86">
        <f t="shared" si="17"/>
        <v>13.875</v>
      </c>
      <c r="I314" s="102">
        <f t="shared" si="19"/>
        <v>4.718</v>
      </c>
      <c r="J314" s="102">
        <f t="shared" si="20"/>
        <v>0.27800000000000002</v>
      </c>
      <c r="K314" s="88">
        <f t="shared" si="18"/>
        <v>18.870999999999999</v>
      </c>
    </row>
    <row r="315" spans="1:11" ht="15" x14ac:dyDescent="0.2">
      <c r="A315" s="85">
        <v>75017679</v>
      </c>
      <c r="B315" s="153" t="s">
        <v>815</v>
      </c>
      <c r="C315" s="82">
        <v>7643</v>
      </c>
      <c r="D315" s="83">
        <v>3111</v>
      </c>
      <c r="E315" s="100"/>
      <c r="F315" s="83" t="s">
        <v>814</v>
      </c>
      <c r="G315" s="126">
        <v>27015</v>
      </c>
      <c r="H315" s="86">
        <f t="shared" si="17"/>
        <v>27.015000000000001</v>
      </c>
      <c r="I315" s="102">
        <f t="shared" si="19"/>
        <v>9.1850000000000005</v>
      </c>
      <c r="J315" s="102">
        <f t="shared" si="20"/>
        <v>0.54</v>
      </c>
      <c r="K315" s="88">
        <f t="shared" si="18"/>
        <v>36.74</v>
      </c>
    </row>
    <row r="316" spans="1:11" ht="15" x14ac:dyDescent="0.2">
      <c r="A316" s="85">
        <v>75015048</v>
      </c>
      <c r="B316" s="153" t="s">
        <v>817</v>
      </c>
      <c r="C316" s="82">
        <v>7644</v>
      </c>
      <c r="D316" s="83">
        <v>3111</v>
      </c>
      <c r="E316" s="100"/>
      <c r="F316" s="83" t="s">
        <v>816</v>
      </c>
      <c r="G316" s="126">
        <v>35496</v>
      </c>
      <c r="H316" s="86">
        <f t="shared" si="17"/>
        <v>35.496000000000002</v>
      </c>
      <c r="I316" s="102">
        <f t="shared" si="19"/>
        <v>12.069000000000001</v>
      </c>
      <c r="J316" s="102">
        <f t="shared" si="20"/>
        <v>0.71</v>
      </c>
      <c r="K316" s="88">
        <f t="shared" si="18"/>
        <v>48.275000000000006</v>
      </c>
    </row>
    <row r="317" spans="1:11" ht="30" x14ac:dyDescent="0.2">
      <c r="A317" s="85">
        <v>71230432</v>
      </c>
      <c r="B317" s="153" t="s">
        <v>819</v>
      </c>
      <c r="C317" s="82">
        <v>7646</v>
      </c>
      <c r="D317" s="83">
        <v>3231</v>
      </c>
      <c r="E317" s="100"/>
      <c r="F317" s="109" t="s">
        <v>818</v>
      </c>
      <c r="G317" s="126">
        <v>15720</v>
      </c>
      <c r="H317" s="86">
        <f t="shared" si="17"/>
        <v>15.72</v>
      </c>
      <c r="I317" s="102">
        <f t="shared" si="19"/>
        <v>5.3449999999999998</v>
      </c>
      <c r="J317" s="102">
        <f t="shared" si="20"/>
        <v>0.314</v>
      </c>
      <c r="K317" s="88">
        <f t="shared" si="18"/>
        <v>21.379000000000001</v>
      </c>
    </row>
    <row r="318" spans="1:11" ht="15" x14ac:dyDescent="0.2">
      <c r="A318" s="85">
        <v>71230980</v>
      </c>
      <c r="B318" s="153" t="s">
        <v>821</v>
      </c>
      <c r="C318" s="82">
        <v>7647</v>
      </c>
      <c r="D318" s="83">
        <v>3231</v>
      </c>
      <c r="E318" s="100"/>
      <c r="F318" s="109" t="s">
        <v>820</v>
      </c>
      <c r="G318" s="126">
        <v>17835</v>
      </c>
      <c r="H318" s="86">
        <f t="shared" si="17"/>
        <v>17.835000000000001</v>
      </c>
      <c r="I318" s="102">
        <f t="shared" si="19"/>
        <v>6.0640000000000001</v>
      </c>
      <c r="J318" s="102">
        <f t="shared" si="20"/>
        <v>0.35699999999999998</v>
      </c>
      <c r="K318" s="88">
        <f t="shared" si="18"/>
        <v>24.256</v>
      </c>
    </row>
    <row r="319" spans="1:11" ht="15" x14ac:dyDescent="0.2">
      <c r="A319" s="85">
        <v>71230424</v>
      </c>
      <c r="B319" s="156" t="s">
        <v>823</v>
      </c>
      <c r="C319" s="82">
        <v>7648</v>
      </c>
      <c r="D319" s="83">
        <v>3233</v>
      </c>
      <c r="E319" s="100"/>
      <c r="F319" s="109" t="s">
        <v>822</v>
      </c>
      <c r="G319" s="126">
        <v>4116</v>
      </c>
      <c r="H319" s="86">
        <f t="shared" si="17"/>
        <v>4.1159999999999997</v>
      </c>
      <c r="I319" s="102">
        <f t="shared" si="19"/>
        <v>1.399</v>
      </c>
      <c r="J319" s="102">
        <f t="shared" si="20"/>
        <v>8.2000000000000003E-2</v>
      </c>
      <c r="K319" s="88">
        <f t="shared" si="18"/>
        <v>5.5969999999999995</v>
      </c>
    </row>
    <row r="320" spans="1:11" ht="15" x14ac:dyDescent="0.2">
      <c r="A320" s="85">
        <v>71237879</v>
      </c>
      <c r="B320" s="153" t="s">
        <v>825</v>
      </c>
      <c r="C320" s="82">
        <v>7649</v>
      </c>
      <c r="D320" s="83">
        <v>3233</v>
      </c>
      <c r="E320" s="100"/>
      <c r="F320" s="109" t="s">
        <v>824</v>
      </c>
      <c r="G320" s="126">
        <v>6720</v>
      </c>
      <c r="H320" s="86">
        <f t="shared" si="17"/>
        <v>6.72</v>
      </c>
      <c r="I320" s="102">
        <f t="shared" si="19"/>
        <v>2.2850000000000001</v>
      </c>
      <c r="J320" s="102">
        <f t="shared" si="20"/>
        <v>0.13400000000000001</v>
      </c>
      <c r="K320" s="88">
        <f t="shared" si="18"/>
        <v>9.1389999999999993</v>
      </c>
    </row>
    <row r="321" spans="1:11" ht="15" x14ac:dyDescent="0.2">
      <c r="A321" s="97">
        <v>70979936</v>
      </c>
      <c r="B321" s="155" t="s">
        <v>827</v>
      </c>
      <c r="C321" s="95">
        <v>7650</v>
      </c>
      <c r="D321" s="96">
        <v>3113</v>
      </c>
      <c r="E321" s="100"/>
      <c r="F321" s="96" t="s">
        <v>826</v>
      </c>
      <c r="G321" s="127">
        <v>56913</v>
      </c>
      <c r="H321" s="86">
        <f t="shared" si="17"/>
        <v>56.914000000000001</v>
      </c>
      <c r="I321" s="102">
        <f t="shared" si="19"/>
        <v>19.350999999999999</v>
      </c>
      <c r="J321" s="102">
        <f t="shared" si="20"/>
        <v>1.1379999999999999</v>
      </c>
      <c r="K321" s="88">
        <f t="shared" si="18"/>
        <v>77.403000000000006</v>
      </c>
    </row>
    <row r="322" spans="1:11" ht="15" x14ac:dyDescent="0.2">
      <c r="A322" s="85">
        <v>70188882</v>
      </c>
      <c r="B322" s="153" t="s">
        <v>829</v>
      </c>
      <c r="C322" s="82">
        <v>7651</v>
      </c>
      <c r="D322" s="83">
        <v>3113</v>
      </c>
      <c r="E322" s="100"/>
      <c r="F322" s="83" t="s">
        <v>828</v>
      </c>
      <c r="G322" s="126">
        <v>32241.999999999996</v>
      </c>
      <c r="H322" s="86">
        <f t="shared" si="17"/>
        <v>32.241999999999997</v>
      </c>
      <c r="I322" s="102">
        <f t="shared" si="19"/>
        <v>10.962</v>
      </c>
      <c r="J322" s="102">
        <f t="shared" si="20"/>
        <v>0.64500000000000002</v>
      </c>
      <c r="K322" s="88">
        <f t="shared" si="18"/>
        <v>43.848999999999997</v>
      </c>
    </row>
    <row r="323" spans="1:11" ht="30" x14ac:dyDescent="0.2">
      <c r="A323" s="85">
        <v>75015340</v>
      </c>
      <c r="B323" s="153" t="s">
        <v>831</v>
      </c>
      <c r="C323" s="82">
        <v>7652</v>
      </c>
      <c r="D323" s="83">
        <v>3113</v>
      </c>
      <c r="E323" s="100"/>
      <c r="F323" s="83" t="s">
        <v>830</v>
      </c>
      <c r="G323" s="126">
        <v>58716</v>
      </c>
      <c r="H323" s="86">
        <f t="shared" si="17"/>
        <v>58.716999999999999</v>
      </c>
      <c r="I323" s="102">
        <f t="shared" si="19"/>
        <v>19.963999999999999</v>
      </c>
      <c r="J323" s="102">
        <f t="shared" si="20"/>
        <v>1.1739999999999999</v>
      </c>
      <c r="K323" s="88">
        <f t="shared" si="18"/>
        <v>79.855000000000004</v>
      </c>
    </row>
    <row r="324" spans="1:11" ht="15" x14ac:dyDescent="0.2">
      <c r="A324" s="85">
        <v>75015498</v>
      </c>
      <c r="B324" s="153" t="s">
        <v>833</v>
      </c>
      <c r="C324" s="82">
        <v>7653</v>
      </c>
      <c r="D324" s="83">
        <v>3113</v>
      </c>
      <c r="E324" s="100"/>
      <c r="F324" s="83" t="s">
        <v>832</v>
      </c>
      <c r="G324" s="126">
        <v>68969</v>
      </c>
      <c r="H324" s="86">
        <f t="shared" ref="H324:H387" si="21">ROUND(G324/1000*$H$445,3)</f>
        <v>68.97</v>
      </c>
      <c r="I324" s="102">
        <f t="shared" si="19"/>
        <v>23.45</v>
      </c>
      <c r="J324" s="102">
        <f t="shared" si="20"/>
        <v>1.379</v>
      </c>
      <c r="K324" s="88">
        <f t="shared" ref="K324:K387" si="22">SUM(H324:J324)</f>
        <v>93.799000000000007</v>
      </c>
    </row>
    <row r="325" spans="1:11" ht="30" x14ac:dyDescent="0.2">
      <c r="A325" s="85">
        <v>60884835</v>
      </c>
      <c r="B325" s="153" t="s">
        <v>835</v>
      </c>
      <c r="C325" s="82">
        <v>7654</v>
      </c>
      <c r="D325" s="83">
        <v>3113</v>
      </c>
      <c r="E325" s="100"/>
      <c r="F325" s="83" t="s">
        <v>834</v>
      </c>
      <c r="G325" s="126">
        <v>67560</v>
      </c>
      <c r="H325" s="86">
        <f t="shared" si="21"/>
        <v>67.561000000000007</v>
      </c>
      <c r="I325" s="102">
        <f t="shared" ref="I325:I388" si="23">ROUND(H325*0.34,3)</f>
        <v>22.971</v>
      </c>
      <c r="J325" s="102">
        <f t="shared" ref="J325:J388" si="24">ROUND(H325*0.02,3)</f>
        <v>1.351</v>
      </c>
      <c r="K325" s="88">
        <f t="shared" si="22"/>
        <v>91.88300000000001</v>
      </c>
    </row>
    <row r="326" spans="1:11" ht="30" x14ac:dyDescent="0.2">
      <c r="A326" s="97">
        <v>70980462</v>
      </c>
      <c r="B326" s="155" t="s">
        <v>837</v>
      </c>
      <c r="C326" s="95">
        <v>7655</v>
      </c>
      <c r="D326" s="96">
        <v>3113</v>
      </c>
      <c r="E326" s="100"/>
      <c r="F326" s="96" t="s">
        <v>836</v>
      </c>
      <c r="G326" s="127">
        <v>67014</v>
      </c>
      <c r="H326" s="86">
        <f t="shared" si="21"/>
        <v>67.015000000000001</v>
      </c>
      <c r="I326" s="102">
        <f t="shared" si="23"/>
        <v>22.785</v>
      </c>
      <c r="J326" s="102">
        <f t="shared" si="24"/>
        <v>1.34</v>
      </c>
      <c r="K326" s="88">
        <f t="shared" si="22"/>
        <v>91.14</v>
      </c>
    </row>
    <row r="327" spans="1:11" ht="30" x14ac:dyDescent="0.2">
      <c r="A327" s="97">
        <v>70980730</v>
      </c>
      <c r="B327" s="155" t="s">
        <v>839</v>
      </c>
      <c r="C327" s="95">
        <v>7656</v>
      </c>
      <c r="D327" s="96">
        <v>3113</v>
      </c>
      <c r="E327" s="100"/>
      <c r="F327" s="96" t="s">
        <v>838</v>
      </c>
      <c r="G327" s="127">
        <v>51565</v>
      </c>
      <c r="H327" s="86">
        <f t="shared" si="21"/>
        <v>51.566000000000003</v>
      </c>
      <c r="I327" s="102">
        <f t="shared" si="23"/>
        <v>17.532</v>
      </c>
      <c r="J327" s="102">
        <f t="shared" si="24"/>
        <v>1.0309999999999999</v>
      </c>
      <c r="K327" s="88">
        <f t="shared" si="22"/>
        <v>70.129000000000005</v>
      </c>
    </row>
    <row r="328" spans="1:11" ht="15" x14ac:dyDescent="0.2">
      <c r="A328" s="85">
        <v>70979685</v>
      </c>
      <c r="B328" s="153" t="s">
        <v>841</v>
      </c>
      <c r="C328" s="82">
        <v>7657</v>
      </c>
      <c r="D328" s="83">
        <v>3113</v>
      </c>
      <c r="E328" s="100"/>
      <c r="F328" s="83" t="s">
        <v>840</v>
      </c>
      <c r="G328" s="126">
        <v>58830</v>
      </c>
      <c r="H328" s="86">
        <f t="shared" si="21"/>
        <v>58.831000000000003</v>
      </c>
      <c r="I328" s="102">
        <f t="shared" si="23"/>
        <v>20.003</v>
      </c>
      <c r="J328" s="102">
        <f t="shared" si="24"/>
        <v>1.177</v>
      </c>
      <c r="K328" s="88">
        <f t="shared" si="22"/>
        <v>80.01100000000001</v>
      </c>
    </row>
    <row r="329" spans="1:11" ht="15" x14ac:dyDescent="0.2">
      <c r="A329" s="85">
        <v>70156611</v>
      </c>
      <c r="B329" s="153" t="s">
        <v>843</v>
      </c>
      <c r="C329" s="82">
        <v>7658</v>
      </c>
      <c r="D329" s="83">
        <v>3113</v>
      </c>
      <c r="E329" s="100"/>
      <c r="F329" s="83" t="s">
        <v>842</v>
      </c>
      <c r="G329" s="126">
        <v>47868</v>
      </c>
      <c r="H329" s="86">
        <f t="shared" si="21"/>
        <v>47.868000000000002</v>
      </c>
      <c r="I329" s="102">
        <f t="shared" si="23"/>
        <v>16.274999999999999</v>
      </c>
      <c r="J329" s="102">
        <f t="shared" si="24"/>
        <v>0.95699999999999996</v>
      </c>
      <c r="K329" s="88">
        <f t="shared" si="22"/>
        <v>65.099999999999994</v>
      </c>
    </row>
    <row r="330" spans="1:11" ht="30" x14ac:dyDescent="0.2">
      <c r="A330" s="85">
        <v>70997918</v>
      </c>
      <c r="B330" s="153" t="s">
        <v>845</v>
      </c>
      <c r="C330" s="82">
        <v>7659</v>
      </c>
      <c r="D330" s="83">
        <v>3113</v>
      </c>
      <c r="E330" s="100"/>
      <c r="F330" s="83" t="s">
        <v>844</v>
      </c>
      <c r="G330" s="126">
        <v>50652</v>
      </c>
      <c r="H330" s="86">
        <f t="shared" si="21"/>
        <v>50.652999999999999</v>
      </c>
      <c r="I330" s="102">
        <f t="shared" si="23"/>
        <v>17.222000000000001</v>
      </c>
      <c r="J330" s="102">
        <f t="shared" si="24"/>
        <v>1.0129999999999999</v>
      </c>
      <c r="K330" s="88">
        <f t="shared" si="22"/>
        <v>68.888000000000005</v>
      </c>
    </row>
    <row r="331" spans="1:11" ht="30" x14ac:dyDescent="0.2">
      <c r="A331" s="85">
        <v>70980861</v>
      </c>
      <c r="B331" s="153" t="s">
        <v>847</v>
      </c>
      <c r="C331" s="82">
        <v>7660</v>
      </c>
      <c r="D331" s="83">
        <v>3117</v>
      </c>
      <c r="E331" s="100"/>
      <c r="F331" s="83" t="s">
        <v>846</v>
      </c>
      <c r="G331" s="126">
        <v>27126</v>
      </c>
      <c r="H331" s="86">
        <f t="shared" si="21"/>
        <v>27.126000000000001</v>
      </c>
      <c r="I331" s="102">
        <f t="shared" si="23"/>
        <v>9.2230000000000008</v>
      </c>
      <c r="J331" s="102">
        <f t="shared" si="24"/>
        <v>0.54300000000000004</v>
      </c>
      <c r="K331" s="88">
        <f t="shared" si="22"/>
        <v>36.892000000000003</v>
      </c>
    </row>
    <row r="332" spans="1:11" ht="30" x14ac:dyDescent="0.2">
      <c r="A332" s="85">
        <v>70978204</v>
      </c>
      <c r="B332" s="153" t="s">
        <v>849</v>
      </c>
      <c r="C332" s="82">
        <v>7661</v>
      </c>
      <c r="D332" s="83">
        <v>3117</v>
      </c>
      <c r="E332" s="100"/>
      <c r="F332" s="83" t="s">
        <v>848</v>
      </c>
      <c r="G332" s="126">
        <v>28776</v>
      </c>
      <c r="H332" s="86">
        <f t="shared" si="21"/>
        <v>28.776</v>
      </c>
      <c r="I332" s="102">
        <f t="shared" si="23"/>
        <v>9.7840000000000007</v>
      </c>
      <c r="J332" s="102">
        <f t="shared" si="24"/>
        <v>0.57599999999999996</v>
      </c>
      <c r="K332" s="88">
        <f t="shared" si="22"/>
        <v>39.136000000000003</v>
      </c>
    </row>
    <row r="333" spans="1:11" ht="30" x14ac:dyDescent="0.2">
      <c r="A333" s="85">
        <v>75017245</v>
      </c>
      <c r="B333" s="153" t="s">
        <v>851</v>
      </c>
      <c r="C333" s="82">
        <v>7662</v>
      </c>
      <c r="D333" s="83">
        <v>3117</v>
      </c>
      <c r="E333" s="100"/>
      <c r="F333" s="83" t="s">
        <v>850</v>
      </c>
      <c r="G333" s="126">
        <v>27673</v>
      </c>
      <c r="H333" s="86">
        <f t="shared" si="21"/>
        <v>27.672999999999998</v>
      </c>
      <c r="I333" s="102">
        <f t="shared" si="23"/>
        <v>9.4090000000000007</v>
      </c>
      <c r="J333" s="102">
        <f t="shared" si="24"/>
        <v>0.55300000000000005</v>
      </c>
      <c r="K333" s="88">
        <f t="shared" si="22"/>
        <v>37.634999999999998</v>
      </c>
    </row>
    <row r="334" spans="1:11" ht="30" x14ac:dyDescent="0.2">
      <c r="A334" s="85">
        <v>70980314</v>
      </c>
      <c r="B334" s="153" t="s">
        <v>853</v>
      </c>
      <c r="C334" s="82">
        <v>7663</v>
      </c>
      <c r="D334" s="83">
        <v>3117</v>
      </c>
      <c r="E334" s="100"/>
      <c r="F334" s="83" t="s">
        <v>852</v>
      </c>
      <c r="G334" s="126">
        <v>23690</v>
      </c>
      <c r="H334" s="86">
        <f t="shared" si="21"/>
        <v>23.69</v>
      </c>
      <c r="I334" s="102">
        <f t="shared" si="23"/>
        <v>8.0549999999999997</v>
      </c>
      <c r="J334" s="102">
        <f t="shared" si="24"/>
        <v>0.47399999999999998</v>
      </c>
      <c r="K334" s="88">
        <f t="shared" si="22"/>
        <v>32.219000000000001</v>
      </c>
    </row>
    <row r="335" spans="1:11" ht="30" x14ac:dyDescent="0.2">
      <c r="A335" s="85">
        <v>70979669</v>
      </c>
      <c r="B335" s="153" t="s">
        <v>855</v>
      </c>
      <c r="C335" s="82">
        <v>7664</v>
      </c>
      <c r="D335" s="83">
        <v>3117</v>
      </c>
      <c r="E335" s="100"/>
      <c r="F335" s="83" t="s">
        <v>854</v>
      </c>
      <c r="G335" s="126">
        <v>21527</v>
      </c>
      <c r="H335" s="86">
        <f t="shared" si="21"/>
        <v>21.527000000000001</v>
      </c>
      <c r="I335" s="102">
        <f t="shared" si="23"/>
        <v>7.319</v>
      </c>
      <c r="J335" s="102">
        <f t="shared" si="24"/>
        <v>0.43099999999999999</v>
      </c>
      <c r="K335" s="88">
        <f t="shared" si="22"/>
        <v>29.277000000000001</v>
      </c>
    </row>
    <row r="336" spans="1:11" ht="30" x14ac:dyDescent="0.2">
      <c r="A336" s="97">
        <v>28859235</v>
      </c>
      <c r="B336" s="156" t="s">
        <v>857</v>
      </c>
      <c r="C336" s="95">
        <v>7665</v>
      </c>
      <c r="D336" s="96">
        <v>3117</v>
      </c>
      <c r="E336" s="100"/>
      <c r="F336" s="96" t="s">
        <v>856</v>
      </c>
      <c r="G336" s="127">
        <v>15780</v>
      </c>
      <c r="H336" s="86">
        <f t="shared" si="21"/>
        <v>15.78</v>
      </c>
      <c r="I336" s="102">
        <f t="shared" si="23"/>
        <v>5.3650000000000002</v>
      </c>
      <c r="J336" s="102">
        <f t="shared" si="24"/>
        <v>0.316</v>
      </c>
      <c r="K336" s="88">
        <f t="shared" si="22"/>
        <v>21.460999999999999</v>
      </c>
    </row>
    <row r="337" spans="1:11" ht="15" x14ac:dyDescent="0.2">
      <c r="A337" s="85">
        <v>75017482</v>
      </c>
      <c r="B337" s="153" t="s">
        <v>859</v>
      </c>
      <c r="C337" s="82">
        <v>7666</v>
      </c>
      <c r="D337" s="83">
        <v>3117</v>
      </c>
      <c r="E337" s="100"/>
      <c r="F337" s="83" t="s">
        <v>858</v>
      </c>
      <c r="G337" s="126">
        <v>20511</v>
      </c>
      <c r="H337" s="86">
        <f t="shared" si="21"/>
        <v>20.510999999999999</v>
      </c>
      <c r="I337" s="102">
        <f t="shared" si="23"/>
        <v>6.9740000000000002</v>
      </c>
      <c r="J337" s="102">
        <f t="shared" si="24"/>
        <v>0.41</v>
      </c>
      <c r="K337" s="88">
        <f t="shared" si="22"/>
        <v>27.895</v>
      </c>
    </row>
    <row r="338" spans="1:11" ht="30" x14ac:dyDescent="0.2">
      <c r="A338" s="85">
        <v>75015668</v>
      </c>
      <c r="B338" s="153" t="s">
        <v>861</v>
      </c>
      <c r="C338" s="82">
        <v>7667</v>
      </c>
      <c r="D338" s="83">
        <v>3117</v>
      </c>
      <c r="E338" s="100"/>
      <c r="F338" s="83" t="s">
        <v>860</v>
      </c>
      <c r="G338" s="126">
        <v>21594</v>
      </c>
      <c r="H338" s="86">
        <f t="shared" si="21"/>
        <v>21.594000000000001</v>
      </c>
      <c r="I338" s="102">
        <f t="shared" si="23"/>
        <v>7.3419999999999996</v>
      </c>
      <c r="J338" s="102">
        <f t="shared" si="24"/>
        <v>0.432</v>
      </c>
      <c r="K338" s="88">
        <f t="shared" si="22"/>
        <v>29.367999999999999</v>
      </c>
    </row>
    <row r="339" spans="1:11" ht="30" x14ac:dyDescent="0.2">
      <c r="A339" s="85">
        <v>70188556</v>
      </c>
      <c r="B339" s="153" t="s">
        <v>863</v>
      </c>
      <c r="C339" s="82">
        <v>7668</v>
      </c>
      <c r="D339" s="83">
        <v>3117</v>
      </c>
      <c r="E339" s="100"/>
      <c r="F339" s="83" t="s">
        <v>862</v>
      </c>
      <c r="G339" s="126">
        <v>21217</v>
      </c>
      <c r="H339" s="86">
        <f t="shared" si="21"/>
        <v>21.216999999999999</v>
      </c>
      <c r="I339" s="102">
        <f t="shared" si="23"/>
        <v>7.2140000000000004</v>
      </c>
      <c r="J339" s="102">
        <f t="shared" si="24"/>
        <v>0.42399999999999999</v>
      </c>
      <c r="K339" s="88">
        <f t="shared" si="22"/>
        <v>28.854999999999997</v>
      </c>
    </row>
    <row r="340" spans="1:11" ht="30" x14ac:dyDescent="0.2">
      <c r="A340" s="85">
        <v>75017261</v>
      </c>
      <c r="B340" s="153" t="s">
        <v>865</v>
      </c>
      <c r="C340" s="82">
        <v>7669</v>
      </c>
      <c r="D340" s="83">
        <v>3117</v>
      </c>
      <c r="E340" s="100"/>
      <c r="F340" s="83" t="s">
        <v>864</v>
      </c>
      <c r="G340" s="126">
        <v>16138.000000000002</v>
      </c>
      <c r="H340" s="86">
        <f t="shared" si="21"/>
        <v>16.138000000000002</v>
      </c>
      <c r="I340" s="102">
        <f t="shared" si="23"/>
        <v>5.4870000000000001</v>
      </c>
      <c r="J340" s="102">
        <f t="shared" si="24"/>
        <v>0.32300000000000001</v>
      </c>
      <c r="K340" s="88">
        <f t="shared" si="22"/>
        <v>21.948</v>
      </c>
    </row>
    <row r="341" spans="1:11" ht="15" x14ac:dyDescent="0.2">
      <c r="A341" s="85">
        <v>70188378</v>
      </c>
      <c r="B341" s="153" t="s">
        <v>867</v>
      </c>
      <c r="C341" s="82">
        <v>7670</v>
      </c>
      <c r="D341" s="83">
        <v>3117</v>
      </c>
      <c r="E341" s="100"/>
      <c r="F341" s="83" t="s">
        <v>866</v>
      </c>
      <c r="G341" s="126">
        <v>12714</v>
      </c>
      <c r="H341" s="86">
        <f t="shared" si="21"/>
        <v>12.714</v>
      </c>
      <c r="I341" s="102">
        <f t="shared" si="23"/>
        <v>4.3230000000000004</v>
      </c>
      <c r="J341" s="102">
        <f t="shared" si="24"/>
        <v>0.254</v>
      </c>
      <c r="K341" s="88">
        <f t="shared" si="22"/>
        <v>17.291</v>
      </c>
    </row>
    <row r="342" spans="1:11" ht="30" x14ac:dyDescent="0.2">
      <c r="A342" s="85">
        <v>75017644</v>
      </c>
      <c r="B342" s="156" t="s">
        <v>869</v>
      </c>
      <c r="C342" s="82">
        <v>7671</v>
      </c>
      <c r="D342" s="83">
        <v>3117</v>
      </c>
      <c r="E342" s="100"/>
      <c r="F342" s="83" t="s">
        <v>868</v>
      </c>
      <c r="G342" s="126">
        <v>21483</v>
      </c>
      <c r="H342" s="86">
        <f t="shared" si="21"/>
        <v>21.483000000000001</v>
      </c>
      <c r="I342" s="102">
        <f t="shared" si="23"/>
        <v>7.3040000000000003</v>
      </c>
      <c r="J342" s="102">
        <f t="shared" si="24"/>
        <v>0.43</v>
      </c>
      <c r="K342" s="88">
        <f t="shared" si="22"/>
        <v>29.216999999999999</v>
      </c>
    </row>
    <row r="343" spans="1:11" ht="30" x14ac:dyDescent="0.2">
      <c r="A343" s="85">
        <v>75015757</v>
      </c>
      <c r="B343" s="153" t="s">
        <v>871</v>
      </c>
      <c r="C343" s="82">
        <v>7672</v>
      </c>
      <c r="D343" s="90">
        <v>3111</v>
      </c>
      <c r="E343" s="100"/>
      <c r="F343" s="109" t="s">
        <v>870</v>
      </c>
      <c r="G343" s="126">
        <v>5490</v>
      </c>
      <c r="H343" s="86">
        <f t="shared" si="21"/>
        <v>5.49</v>
      </c>
      <c r="I343" s="102">
        <f t="shared" si="23"/>
        <v>1.867</v>
      </c>
      <c r="J343" s="102">
        <f t="shared" si="24"/>
        <v>0.11</v>
      </c>
      <c r="K343" s="88">
        <f t="shared" si="22"/>
        <v>7.4670000000000005</v>
      </c>
    </row>
    <row r="344" spans="1:11" ht="15" x14ac:dyDescent="0.2">
      <c r="A344" s="85">
        <v>70986312</v>
      </c>
      <c r="B344" s="153" t="s">
        <v>873</v>
      </c>
      <c r="C344" s="82">
        <v>7674</v>
      </c>
      <c r="D344" s="90">
        <v>3111</v>
      </c>
      <c r="E344" s="100"/>
      <c r="F344" s="109" t="s">
        <v>872</v>
      </c>
      <c r="G344" s="126">
        <v>10635</v>
      </c>
      <c r="H344" s="86">
        <f t="shared" si="21"/>
        <v>10.635</v>
      </c>
      <c r="I344" s="102">
        <f t="shared" si="23"/>
        <v>3.6160000000000001</v>
      </c>
      <c r="J344" s="102">
        <f t="shared" si="24"/>
        <v>0.21299999999999999</v>
      </c>
      <c r="K344" s="88">
        <f t="shared" si="22"/>
        <v>14.463999999999999</v>
      </c>
    </row>
    <row r="345" spans="1:11" ht="30" x14ac:dyDescent="0.2">
      <c r="A345" s="85">
        <v>75015421</v>
      </c>
      <c r="B345" s="153" t="s">
        <v>875</v>
      </c>
      <c r="C345" s="82">
        <v>7675</v>
      </c>
      <c r="D345" s="90">
        <v>3111</v>
      </c>
      <c r="E345" s="100"/>
      <c r="F345" s="109" t="s">
        <v>874</v>
      </c>
      <c r="G345" s="126">
        <v>26574</v>
      </c>
      <c r="H345" s="86">
        <f t="shared" si="21"/>
        <v>26.574000000000002</v>
      </c>
      <c r="I345" s="102">
        <f t="shared" si="23"/>
        <v>9.0350000000000001</v>
      </c>
      <c r="J345" s="102">
        <f t="shared" si="24"/>
        <v>0.53100000000000003</v>
      </c>
      <c r="K345" s="88">
        <f t="shared" si="22"/>
        <v>36.14</v>
      </c>
    </row>
    <row r="346" spans="1:11" ht="30" x14ac:dyDescent="0.2">
      <c r="A346" s="85">
        <v>70188521</v>
      </c>
      <c r="B346" s="153" t="s">
        <v>877</v>
      </c>
      <c r="C346" s="82">
        <v>7676</v>
      </c>
      <c r="D346" s="83">
        <v>3111</v>
      </c>
      <c r="E346" s="100"/>
      <c r="F346" s="83" t="s">
        <v>876</v>
      </c>
      <c r="G346" s="126">
        <v>17880</v>
      </c>
      <c r="H346" s="86">
        <f t="shared" si="21"/>
        <v>17.88</v>
      </c>
      <c r="I346" s="102">
        <f t="shared" si="23"/>
        <v>6.0789999999999997</v>
      </c>
      <c r="J346" s="102">
        <f t="shared" si="24"/>
        <v>0.35799999999999998</v>
      </c>
      <c r="K346" s="88">
        <f t="shared" si="22"/>
        <v>24.317</v>
      </c>
    </row>
    <row r="347" spans="1:11" ht="30" x14ac:dyDescent="0.2">
      <c r="A347" s="85">
        <v>70188513</v>
      </c>
      <c r="B347" s="153" t="s">
        <v>879</v>
      </c>
      <c r="C347" s="82">
        <v>7677</v>
      </c>
      <c r="D347" s="83">
        <v>3111</v>
      </c>
      <c r="E347" s="100"/>
      <c r="F347" s="83" t="s">
        <v>878</v>
      </c>
      <c r="G347" s="126">
        <v>46320</v>
      </c>
      <c r="H347" s="86">
        <f t="shared" si="21"/>
        <v>46.32</v>
      </c>
      <c r="I347" s="102">
        <f t="shared" si="23"/>
        <v>15.749000000000001</v>
      </c>
      <c r="J347" s="102">
        <f t="shared" si="24"/>
        <v>0.92600000000000005</v>
      </c>
      <c r="K347" s="88">
        <f t="shared" si="22"/>
        <v>62.995000000000005</v>
      </c>
    </row>
    <row r="348" spans="1:11" ht="30" x14ac:dyDescent="0.2">
      <c r="A348" s="85">
        <v>70188530</v>
      </c>
      <c r="B348" s="153" t="s">
        <v>881</v>
      </c>
      <c r="C348" s="82">
        <v>7678</v>
      </c>
      <c r="D348" s="83">
        <v>3111</v>
      </c>
      <c r="E348" s="100"/>
      <c r="F348" s="83" t="s">
        <v>880</v>
      </c>
      <c r="G348" s="126">
        <v>19320</v>
      </c>
      <c r="H348" s="86">
        <f t="shared" si="21"/>
        <v>19.32</v>
      </c>
      <c r="I348" s="102">
        <f t="shared" si="23"/>
        <v>6.569</v>
      </c>
      <c r="J348" s="102">
        <f t="shared" si="24"/>
        <v>0.38600000000000001</v>
      </c>
      <c r="K348" s="88">
        <f t="shared" si="22"/>
        <v>26.274999999999999</v>
      </c>
    </row>
    <row r="349" spans="1:11" ht="15" x14ac:dyDescent="0.2">
      <c r="A349" s="85">
        <v>70188505</v>
      </c>
      <c r="B349" s="153" t="s">
        <v>883</v>
      </c>
      <c r="C349" s="82">
        <v>7679</v>
      </c>
      <c r="D349" s="83">
        <v>3111</v>
      </c>
      <c r="E349" s="100"/>
      <c r="F349" s="83" t="s">
        <v>882</v>
      </c>
      <c r="G349" s="126">
        <v>44313</v>
      </c>
      <c r="H349" s="86">
        <f t="shared" si="21"/>
        <v>44.313000000000002</v>
      </c>
      <c r="I349" s="102">
        <f t="shared" si="23"/>
        <v>15.066000000000001</v>
      </c>
      <c r="J349" s="102">
        <f t="shared" si="24"/>
        <v>0.88600000000000001</v>
      </c>
      <c r="K349" s="88">
        <f t="shared" si="22"/>
        <v>60.265000000000008</v>
      </c>
    </row>
    <row r="350" spans="1:11" ht="30" x14ac:dyDescent="0.2">
      <c r="A350" s="85">
        <v>70188548</v>
      </c>
      <c r="B350" s="153" t="s">
        <v>885</v>
      </c>
      <c r="C350" s="82">
        <v>7680</v>
      </c>
      <c r="D350" s="83">
        <v>3111</v>
      </c>
      <c r="E350" s="100"/>
      <c r="F350" s="83" t="s">
        <v>884</v>
      </c>
      <c r="G350" s="126">
        <v>33852</v>
      </c>
      <c r="H350" s="86">
        <f t="shared" si="21"/>
        <v>33.851999999999997</v>
      </c>
      <c r="I350" s="102">
        <f t="shared" si="23"/>
        <v>11.51</v>
      </c>
      <c r="J350" s="102">
        <f t="shared" si="24"/>
        <v>0.67700000000000005</v>
      </c>
      <c r="K350" s="88">
        <f t="shared" si="22"/>
        <v>46.038999999999994</v>
      </c>
    </row>
    <row r="351" spans="1:11" ht="15" x14ac:dyDescent="0.2">
      <c r="A351" s="85">
        <v>70979642</v>
      </c>
      <c r="B351" s="153" t="s">
        <v>887</v>
      </c>
      <c r="C351" s="82">
        <v>7683</v>
      </c>
      <c r="D351" s="83">
        <v>3111</v>
      </c>
      <c r="E351" s="100"/>
      <c r="F351" s="83" t="s">
        <v>886</v>
      </c>
      <c r="G351" s="126">
        <v>46530</v>
      </c>
      <c r="H351" s="86">
        <f t="shared" si="21"/>
        <v>46.53</v>
      </c>
      <c r="I351" s="102">
        <f t="shared" si="23"/>
        <v>15.82</v>
      </c>
      <c r="J351" s="102">
        <f t="shared" si="24"/>
        <v>0.93100000000000005</v>
      </c>
      <c r="K351" s="88">
        <f t="shared" si="22"/>
        <v>63.280999999999999</v>
      </c>
    </row>
    <row r="352" spans="1:11" ht="30" x14ac:dyDescent="0.2">
      <c r="A352" s="85">
        <v>70157375</v>
      </c>
      <c r="B352" s="153" t="s">
        <v>889</v>
      </c>
      <c r="C352" s="82">
        <v>7685</v>
      </c>
      <c r="D352" s="83">
        <v>3111</v>
      </c>
      <c r="E352" s="100"/>
      <c r="F352" s="83" t="s">
        <v>888</v>
      </c>
      <c r="G352" s="126">
        <v>55965</v>
      </c>
      <c r="H352" s="86">
        <f t="shared" si="21"/>
        <v>55.966000000000001</v>
      </c>
      <c r="I352" s="102">
        <f t="shared" si="23"/>
        <v>19.027999999999999</v>
      </c>
      <c r="J352" s="102">
        <f t="shared" si="24"/>
        <v>1.119</v>
      </c>
      <c r="K352" s="88">
        <f t="shared" si="22"/>
        <v>76.113</v>
      </c>
    </row>
    <row r="353" spans="1:11" ht="30" x14ac:dyDescent="0.2">
      <c r="A353" s="85">
        <v>71235698</v>
      </c>
      <c r="B353" s="153" t="s">
        <v>891</v>
      </c>
      <c r="C353" s="82">
        <v>7686</v>
      </c>
      <c r="D353" s="83">
        <v>3233</v>
      </c>
      <c r="E353" s="100"/>
      <c r="F353" s="83" t="s">
        <v>890</v>
      </c>
      <c r="G353" s="126">
        <v>24756</v>
      </c>
      <c r="H353" s="86">
        <f t="shared" si="21"/>
        <v>24.756</v>
      </c>
      <c r="I353" s="102">
        <f t="shared" si="23"/>
        <v>8.4169999999999998</v>
      </c>
      <c r="J353" s="102">
        <f t="shared" si="24"/>
        <v>0.495</v>
      </c>
      <c r="K353" s="88">
        <f t="shared" si="22"/>
        <v>33.667999999999999</v>
      </c>
    </row>
    <row r="354" spans="1:11" ht="30" x14ac:dyDescent="0.2">
      <c r="A354" s="85">
        <v>71235060</v>
      </c>
      <c r="B354" s="153" t="s">
        <v>893</v>
      </c>
      <c r="C354" s="82">
        <v>7688</v>
      </c>
      <c r="D354" s="83">
        <v>3231</v>
      </c>
      <c r="E354" s="100"/>
      <c r="F354" s="83" t="s">
        <v>892</v>
      </c>
      <c r="G354" s="126">
        <v>20880</v>
      </c>
      <c r="H354" s="86">
        <f t="shared" si="21"/>
        <v>20.88</v>
      </c>
      <c r="I354" s="102">
        <f t="shared" si="23"/>
        <v>7.0990000000000002</v>
      </c>
      <c r="J354" s="102">
        <f t="shared" si="24"/>
        <v>0.41799999999999998</v>
      </c>
      <c r="K354" s="88">
        <f t="shared" si="22"/>
        <v>28.396999999999998</v>
      </c>
    </row>
    <row r="355" spans="1:11" ht="30" x14ac:dyDescent="0.2">
      <c r="A355" s="85">
        <v>72553588</v>
      </c>
      <c r="B355" s="156" t="s">
        <v>895</v>
      </c>
      <c r="C355" s="82">
        <v>7689</v>
      </c>
      <c r="D355" s="96">
        <v>3141</v>
      </c>
      <c r="E355" s="100"/>
      <c r="F355" s="96" t="s">
        <v>894</v>
      </c>
      <c r="G355" s="126">
        <v>197100</v>
      </c>
      <c r="H355" s="86">
        <f t="shared" si="21"/>
        <v>197.102</v>
      </c>
      <c r="I355" s="102">
        <f t="shared" si="23"/>
        <v>67.015000000000001</v>
      </c>
      <c r="J355" s="102">
        <f t="shared" si="24"/>
        <v>3.9420000000000002</v>
      </c>
      <c r="K355" s="88">
        <f t="shared" si="22"/>
        <v>268.05900000000003</v>
      </c>
    </row>
    <row r="356" spans="1:11" ht="30" x14ac:dyDescent="0.2">
      <c r="A356" s="85">
        <v>60154691</v>
      </c>
      <c r="B356" s="153" t="s">
        <v>897</v>
      </c>
      <c r="C356" s="82">
        <v>7802</v>
      </c>
      <c r="D356" s="83">
        <v>3113</v>
      </c>
      <c r="E356" s="100"/>
      <c r="F356" s="83" t="s">
        <v>896</v>
      </c>
      <c r="G356" s="126">
        <v>42015</v>
      </c>
      <c r="H356" s="86">
        <f t="shared" si="21"/>
        <v>42.015000000000001</v>
      </c>
      <c r="I356" s="102">
        <f t="shared" si="23"/>
        <v>14.285</v>
      </c>
      <c r="J356" s="102">
        <f t="shared" si="24"/>
        <v>0.84</v>
      </c>
      <c r="K356" s="88">
        <f t="shared" si="22"/>
        <v>57.14</v>
      </c>
    </row>
    <row r="357" spans="1:11" ht="30" x14ac:dyDescent="0.2">
      <c r="A357" s="85">
        <v>60154721</v>
      </c>
      <c r="B357" s="153" t="s">
        <v>899</v>
      </c>
      <c r="C357" s="82">
        <v>7804</v>
      </c>
      <c r="D357" s="83">
        <v>3113</v>
      </c>
      <c r="E357" s="100"/>
      <c r="F357" s="83" t="s">
        <v>898</v>
      </c>
      <c r="G357" s="126">
        <v>181248</v>
      </c>
      <c r="H357" s="86">
        <f t="shared" si="21"/>
        <v>181.25</v>
      </c>
      <c r="I357" s="102">
        <f t="shared" si="23"/>
        <v>61.625</v>
      </c>
      <c r="J357" s="102">
        <f t="shared" si="24"/>
        <v>3.625</v>
      </c>
      <c r="K357" s="88">
        <f t="shared" si="22"/>
        <v>246.5</v>
      </c>
    </row>
    <row r="358" spans="1:11" ht="30" x14ac:dyDescent="0.2">
      <c r="A358" s="85">
        <v>60154730</v>
      </c>
      <c r="B358" s="153" t="s">
        <v>901</v>
      </c>
      <c r="C358" s="82">
        <v>7805</v>
      </c>
      <c r="D358" s="83">
        <v>3113</v>
      </c>
      <c r="E358" s="100"/>
      <c r="F358" s="83" t="s">
        <v>900</v>
      </c>
      <c r="G358" s="126">
        <v>75164</v>
      </c>
      <c r="H358" s="86">
        <f t="shared" si="21"/>
        <v>75.165000000000006</v>
      </c>
      <c r="I358" s="102">
        <f t="shared" si="23"/>
        <v>25.556000000000001</v>
      </c>
      <c r="J358" s="102">
        <f t="shared" si="24"/>
        <v>1.5029999999999999</v>
      </c>
      <c r="K358" s="88">
        <f t="shared" si="22"/>
        <v>102.224</v>
      </c>
    </row>
    <row r="359" spans="1:11" ht="30" x14ac:dyDescent="0.2">
      <c r="A359" s="85">
        <v>64202313</v>
      </c>
      <c r="B359" s="153" t="s">
        <v>903</v>
      </c>
      <c r="C359" s="82">
        <v>7806</v>
      </c>
      <c r="D359" s="83">
        <v>3113</v>
      </c>
      <c r="E359" s="100"/>
      <c r="F359" s="83" t="s">
        <v>902</v>
      </c>
      <c r="G359" s="126">
        <v>46305</v>
      </c>
      <c r="H359" s="86">
        <f t="shared" si="21"/>
        <v>46.305</v>
      </c>
      <c r="I359" s="102">
        <f t="shared" si="23"/>
        <v>15.744</v>
      </c>
      <c r="J359" s="102">
        <f t="shared" si="24"/>
        <v>0.92600000000000005</v>
      </c>
      <c r="K359" s="88">
        <f t="shared" si="22"/>
        <v>62.975000000000001</v>
      </c>
    </row>
    <row r="360" spans="1:11" ht="30" x14ac:dyDescent="0.2">
      <c r="A360" s="85">
        <v>67439560</v>
      </c>
      <c r="B360" s="153" t="s">
        <v>905</v>
      </c>
      <c r="C360" s="82">
        <v>7807</v>
      </c>
      <c r="D360" s="83">
        <v>3231</v>
      </c>
      <c r="E360" s="100"/>
      <c r="F360" s="83" t="s">
        <v>904</v>
      </c>
      <c r="G360" s="126">
        <v>21224</v>
      </c>
      <c r="H360" s="86">
        <f t="shared" si="21"/>
        <v>21.224</v>
      </c>
      <c r="I360" s="102">
        <f t="shared" si="23"/>
        <v>7.2160000000000002</v>
      </c>
      <c r="J360" s="102">
        <f t="shared" si="24"/>
        <v>0.42399999999999999</v>
      </c>
      <c r="K360" s="88">
        <f t="shared" si="22"/>
        <v>28.864000000000001</v>
      </c>
    </row>
    <row r="361" spans="1:11" ht="30" x14ac:dyDescent="0.2">
      <c r="A361" s="85">
        <v>70156697</v>
      </c>
      <c r="B361" s="153" t="s">
        <v>907</v>
      </c>
      <c r="C361" s="82">
        <v>7808</v>
      </c>
      <c r="D361" s="83">
        <v>3117</v>
      </c>
      <c r="E361" s="100"/>
      <c r="F361" s="83" t="s">
        <v>906</v>
      </c>
      <c r="G361" s="126">
        <v>21085</v>
      </c>
      <c r="H361" s="86">
        <f t="shared" si="21"/>
        <v>21.085000000000001</v>
      </c>
      <c r="I361" s="102">
        <f t="shared" si="23"/>
        <v>7.1689999999999996</v>
      </c>
      <c r="J361" s="102">
        <f t="shared" si="24"/>
        <v>0.42199999999999999</v>
      </c>
      <c r="K361" s="88">
        <f t="shared" si="22"/>
        <v>28.676000000000002</v>
      </c>
    </row>
    <row r="362" spans="1:11" ht="15" x14ac:dyDescent="0.2">
      <c r="A362" s="85">
        <v>70987998</v>
      </c>
      <c r="B362" s="153" t="s">
        <v>909</v>
      </c>
      <c r="C362" s="82">
        <v>7809</v>
      </c>
      <c r="D362" s="83">
        <v>3111</v>
      </c>
      <c r="E362" s="100"/>
      <c r="F362" s="83" t="s">
        <v>908</v>
      </c>
      <c r="G362" s="126">
        <v>11194</v>
      </c>
      <c r="H362" s="86">
        <f t="shared" si="21"/>
        <v>11.194000000000001</v>
      </c>
      <c r="I362" s="102">
        <f t="shared" si="23"/>
        <v>3.806</v>
      </c>
      <c r="J362" s="102">
        <f t="shared" si="24"/>
        <v>0.224</v>
      </c>
      <c r="K362" s="88">
        <f t="shared" si="22"/>
        <v>15.224</v>
      </c>
    </row>
    <row r="363" spans="1:11" ht="30" x14ac:dyDescent="0.2">
      <c r="A363" s="85">
        <v>70995737</v>
      </c>
      <c r="B363" s="153" t="s">
        <v>911</v>
      </c>
      <c r="C363" s="82">
        <v>7811</v>
      </c>
      <c r="D363" s="83">
        <v>3111</v>
      </c>
      <c r="E363" s="100"/>
      <c r="F363" s="83" t="s">
        <v>910</v>
      </c>
      <c r="G363" s="126">
        <v>89462</v>
      </c>
      <c r="H363" s="86">
        <f t="shared" si="21"/>
        <v>89.462999999999994</v>
      </c>
      <c r="I363" s="102">
        <f t="shared" si="23"/>
        <v>30.417000000000002</v>
      </c>
      <c r="J363" s="102">
        <f t="shared" si="24"/>
        <v>1.7889999999999999</v>
      </c>
      <c r="K363" s="88">
        <f t="shared" si="22"/>
        <v>121.669</v>
      </c>
    </row>
    <row r="364" spans="1:11" ht="30" x14ac:dyDescent="0.2">
      <c r="A364" s="85">
        <v>70995745</v>
      </c>
      <c r="B364" s="153" t="s">
        <v>913</v>
      </c>
      <c r="C364" s="82">
        <v>7812</v>
      </c>
      <c r="D364" s="83">
        <v>3111</v>
      </c>
      <c r="E364" s="100"/>
      <c r="F364" s="83" t="s">
        <v>912</v>
      </c>
      <c r="G364" s="126">
        <v>108533</v>
      </c>
      <c r="H364" s="86">
        <f t="shared" si="21"/>
        <v>108.53400000000001</v>
      </c>
      <c r="I364" s="102">
        <f t="shared" si="23"/>
        <v>36.902000000000001</v>
      </c>
      <c r="J364" s="102">
        <f t="shared" si="24"/>
        <v>2.1709999999999998</v>
      </c>
      <c r="K364" s="88">
        <f t="shared" si="22"/>
        <v>147.607</v>
      </c>
    </row>
    <row r="365" spans="1:11" ht="30" x14ac:dyDescent="0.2">
      <c r="A365" s="85">
        <v>70999571</v>
      </c>
      <c r="B365" s="153" t="s">
        <v>915</v>
      </c>
      <c r="C365" s="82">
        <v>7813</v>
      </c>
      <c r="D365" s="83">
        <v>3117</v>
      </c>
      <c r="E365" s="100"/>
      <c r="F365" s="83" t="s">
        <v>914</v>
      </c>
      <c r="G365" s="126">
        <v>32700.000000000004</v>
      </c>
      <c r="H365" s="86">
        <f t="shared" si="21"/>
        <v>32.700000000000003</v>
      </c>
      <c r="I365" s="102">
        <f t="shared" si="23"/>
        <v>11.118</v>
      </c>
      <c r="J365" s="102">
        <f t="shared" si="24"/>
        <v>0.65400000000000003</v>
      </c>
      <c r="K365" s="88">
        <f t="shared" si="22"/>
        <v>44.472000000000008</v>
      </c>
    </row>
    <row r="366" spans="1:11" ht="30" x14ac:dyDescent="0.2">
      <c r="A366" s="85">
        <v>71003835</v>
      </c>
      <c r="B366" s="156" t="s">
        <v>917</v>
      </c>
      <c r="C366" s="82">
        <v>7814</v>
      </c>
      <c r="D366" s="83">
        <v>3117</v>
      </c>
      <c r="E366" s="100"/>
      <c r="F366" s="83" t="s">
        <v>916</v>
      </c>
      <c r="G366" s="126">
        <v>21502</v>
      </c>
      <c r="H366" s="86">
        <f t="shared" si="21"/>
        <v>21.501999999999999</v>
      </c>
      <c r="I366" s="102">
        <f t="shared" si="23"/>
        <v>7.3109999999999999</v>
      </c>
      <c r="J366" s="102">
        <f t="shared" si="24"/>
        <v>0.43</v>
      </c>
      <c r="K366" s="88">
        <f t="shared" si="22"/>
        <v>29.242999999999999</v>
      </c>
    </row>
    <row r="367" spans="1:11" ht="15" x14ac:dyDescent="0.2">
      <c r="A367" s="85">
        <v>71003924</v>
      </c>
      <c r="B367" s="153" t="s">
        <v>919</v>
      </c>
      <c r="C367" s="82">
        <v>7815</v>
      </c>
      <c r="D367" s="83">
        <v>3111</v>
      </c>
      <c r="E367" s="100"/>
      <c r="F367" s="83" t="s">
        <v>918</v>
      </c>
      <c r="G367" s="126">
        <v>14069</v>
      </c>
      <c r="H367" s="86">
        <f t="shared" si="21"/>
        <v>14.069000000000001</v>
      </c>
      <c r="I367" s="102">
        <f t="shared" si="23"/>
        <v>4.7830000000000004</v>
      </c>
      <c r="J367" s="102">
        <f t="shared" si="24"/>
        <v>0.28100000000000003</v>
      </c>
      <c r="K367" s="88">
        <f t="shared" si="22"/>
        <v>19.132999999999999</v>
      </c>
    </row>
    <row r="368" spans="1:11" ht="30" x14ac:dyDescent="0.2">
      <c r="A368" s="85">
        <v>75015366</v>
      </c>
      <c r="B368" s="156" t="s">
        <v>921</v>
      </c>
      <c r="C368" s="82">
        <v>7816</v>
      </c>
      <c r="D368" s="83">
        <v>3113</v>
      </c>
      <c r="E368" s="100"/>
      <c r="F368" s="83" t="s">
        <v>920</v>
      </c>
      <c r="G368" s="126">
        <v>53040</v>
      </c>
      <c r="H368" s="86">
        <f t="shared" si="21"/>
        <v>53.040999999999997</v>
      </c>
      <c r="I368" s="102">
        <f t="shared" si="23"/>
        <v>18.033999999999999</v>
      </c>
      <c r="J368" s="102">
        <f t="shared" si="24"/>
        <v>1.0609999999999999</v>
      </c>
      <c r="K368" s="88">
        <f t="shared" si="22"/>
        <v>72.135999999999996</v>
      </c>
    </row>
    <row r="369" spans="1:11" ht="15" x14ac:dyDescent="0.2">
      <c r="A369" s="85">
        <v>75015447</v>
      </c>
      <c r="B369" s="154" t="s">
        <v>923</v>
      </c>
      <c r="C369" s="82">
        <v>7817</v>
      </c>
      <c r="D369" s="83">
        <v>3111</v>
      </c>
      <c r="E369" s="100"/>
      <c r="F369" s="83" t="s">
        <v>922</v>
      </c>
      <c r="G369" s="126">
        <v>14406</v>
      </c>
      <c r="H369" s="86">
        <f t="shared" si="21"/>
        <v>14.406000000000001</v>
      </c>
      <c r="I369" s="102">
        <f t="shared" si="23"/>
        <v>4.8979999999999997</v>
      </c>
      <c r="J369" s="102">
        <f t="shared" si="24"/>
        <v>0.28799999999999998</v>
      </c>
      <c r="K369" s="88">
        <f t="shared" si="22"/>
        <v>19.592000000000002</v>
      </c>
    </row>
    <row r="370" spans="1:11" ht="15" x14ac:dyDescent="0.2">
      <c r="A370" s="85">
        <v>75017091</v>
      </c>
      <c r="B370" s="153" t="s">
        <v>925</v>
      </c>
      <c r="C370" s="82">
        <v>7818</v>
      </c>
      <c r="D370" s="83">
        <v>3111</v>
      </c>
      <c r="E370" s="100"/>
      <c r="F370" s="83" t="s">
        <v>924</v>
      </c>
      <c r="G370" s="126">
        <v>7765</v>
      </c>
      <c r="H370" s="86">
        <f t="shared" si="21"/>
        <v>7.7649999999999997</v>
      </c>
      <c r="I370" s="102">
        <f t="shared" si="23"/>
        <v>2.64</v>
      </c>
      <c r="J370" s="102">
        <f t="shared" si="24"/>
        <v>0.155</v>
      </c>
      <c r="K370" s="88">
        <f t="shared" si="22"/>
        <v>10.559999999999999</v>
      </c>
    </row>
    <row r="371" spans="1:11" ht="15" x14ac:dyDescent="0.2">
      <c r="A371" s="85">
        <v>75017202</v>
      </c>
      <c r="B371" s="153" t="s">
        <v>927</v>
      </c>
      <c r="C371" s="82">
        <v>7819</v>
      </c>
      <c r="D371" s="83">
        <v>3111</v>
      </c>
      <c r="E371" s="100"/>
      <c r="F371" s="83" t="s">
        <v>926</v>
      </c>
      <c r="G371" s="126">
        <v>10650</v>
      </c>
      <c r="H371" s="86">
        <f t="shared" si="21"/>
        <v>10.65</v>
      </c>
      <c r="I371" s="102">
        <f t="shared" si="23"/>
        <v>3.621</v>
      </c>
      <c r="J371" s="102">
        <f t="shared" si="24"/>
        <v>0.21299999999999999</v>
      </c>
      <c r="K371" s="88">
        <f t="shared" si="22"/>
        <v>14.484</v>
      </c>
    </row>
    <row r="372" spans="1:11" ht="30" x14ac:dyDescent="0.2">
      <c r="A372" s="85">
        <v>75017415</v>
      </c>
      <c r="B372" s="153" t="s">
        <v>929</v>
      </c>
      <c r="C372" s="82">
        <v>7820</v>
      </c>
      <c r="D372" s="83">
        <v>3113</v>
      </c>
      <c r="E372" s="100"/>
      <c r="F372" s="83" t="s">
        <v>928</v>
      </c>
      <c r="G372" s="126">
        <v>49650</v>
      </c>
      <c r="H372" s="86">
        <f t="shared" si="21"/>
        <v>49.651000000000003</v>
      </c>
      <c r="I372" s="102">
        <f t="shared" si="23"/>
        <v>16.881</v>
      </c>
      <c r="J372" s="102">
        <f t="shared" si="24"/>
        <v>0.99299999999999999</v>
      </c>
      <c r="K372" s="88">
        <f t="shared" si="22"/>
        <v>67.525000000000006</v>
      </c>
    </row>
    <row r="373" spans="1:11" ht="15" x14ac:dyDescent="0.2">
      <c r="A373" s="85">
        <v>75017598</v>
      </c>
      <c r="B373" s="153" t="s">
        <v>931</v>
      </c>
      <c r="C373" s="82">
        <v>7821</v>
      </c>
      <c r="D373" s="83">
        <v>3111</v>
      </c>
      <c r="E373" s="100"/>
      <c r="F373" s="83" t="s">
        <v>930</v>
      </c>
      <c r="G373" s="126">
        <v>11232</v>
      </c>
      <c r="H373" s="86">
        <f t="shared" si="21"/>
        <v>11.231999999999999</v>
      </c>
      <c r="I373" s="102">
        <f t="shared" si="23"/>
        <v>3.819</v>
      </c>
      <c r="J373" s="102">
        <f t="shared" si="24"/>
        <v>0.22500000000000001</v>
      </c>
      <c r="K373" s="88">
        <f t="shared" si="22"/>
        <v>15.275999999999998</v>
      </c>
    </row>
    <row r="374" spans="1:11" ht="30" x14ac:dyDescent="0.2">
      <c r="A374" s="85">
        <v>75017881</v>
      </c>
      <c r="B374" s="156" t="s">
        <v>933</v>
      </c>
      <c r="C374" s="82">
        <v>7822</v>
      </c>
      <c r="D374" s="83">
        <v>3113</v>
      </c>
      <c r="E374" s="100"/>
      <c r="F374" s="83" t="s">
        <v>932</v>
      </c>
      <c r="G374" s="126">
        <v>62072</v>
      </c>
      <c r="H374" s="86">
        <f t="shared" si="21"/>
        <v>62.073</v>
      </c>
      <c r="I374" s="102">
        <f t="shared" si="23"/>
        <v>21.105</v>
      </c>
      <c r="J374" s="102">
        <f t="shared" si="24"/>
        <v>1.2410000000000001</v>
      </c>
      <c r="K374" s="88">
        <f t="shared" si="22"/>
        <v>84.418999999999997</v>
      </c>
    </row>
    <row r="375" spans="1:11" ht="30" x14ac:dyDescent="0.2">
      <c r="A375" s="85">
        <v>71236554</v>
      </c>
      <c r="B375" s="153" t="s">
        <v>935</v>
      </c>
      <c r="C375" s="82">
        <v>7823</v>
      </c>
      <c r="D375" s="83">
        <v>3233</v>
      </c>
      <c r="E375" s="100"/>
      <c r="F375" s="83" t="s">
        <v>934</v>
      </c>
      <c r="G375" s="126">
        <v>11580</v>
      </c>
      <c r="H375" s="86">
        <f t="shared" si="21"/>
        <v>11.58</v>
      </c>
      <c r="I375" s="102">
        <f t="shared" si="23"/>
        <v>3.9369999999999998</v>
      </c>
      <c r="J375" s="102">
        <f t="shared" si="24"/>
        <v>0.23200000000000001</v>
      </c>
      <c r="K375" s="88">
        <f t="shared" si="22"/>
        <v>15.748999999999999</v>
      </c>
    </row>
    <row r="376" spans="1:11" ht="30" x14ac:dyDescent="0.2">
      <c r="A376" s="85">
        <v>75016851</v>
      </c>
      <c r="B376" s="153" t="s">
        <v>937</v>
      </c>
      <c r="C376" s="82">
        <v>7824</v>
      </c>
      <c r="D376" s="83">
        <v>3117</v>
      </c>
      <c r="E376" s="100"/>
      <c r="F376" s="83" t="s">
        <v>936</v>
      </c>
      <c r="G376" s="126">
        <v>24900</v>
      </c>
      <c r="H376" s="86">
        <f t="shared" si="21"/>
        <v>24.9</v>
      </c>
      <c r="I376" s="102">
        <f t="shared" si="23"/>
        <v>8.4659999999999993</v>
      </c>
      <c r="J376" s="102">
        <f t="shared" si="24"/>
        <v>0.498</v>
      </c>
      <c r="K376" s="88">
        <f t="shared" si="22"/>
        <v>33.863999999999997</v>
      </c>
    </row>
    <row r="377" spans="1:11" ht="30" x14ac:dyDescent="0.2">
      <c r="A377" s="85">
        <v>70983976</v>
      </c>
      <c r="B377" s="153" t="s">
        <v>939</v>
      </c>
      <c r="C377" s="82">
        <v>7825</v>
      </c>
      <c r="D377" s="83">
        <v>3117</v>
      </c>
      <c r="E377" s="100"/>
      <c r="F377" s="83" t="s">
        <v>938</v>
      </c>
      <c r="G377" s="126">
        <v>19841</v>
      </c>
      <c r="H377" s="86">
        <f t="shared" si="21"/>
        <v>19.841000000000001</v>
      </c>
      <c r="I377" s="102">
        <f t="shared" si="23"/>
        <v>6.7460000000000004</v>
      </c>
      <c r="J377" s="102">
        <f t="shared" si="24"/>
        <v>0.39700000000000002</v>
      </c>
      <c r="K377" s="88">
        <f t="shared" si="22"/>
        <v>26.984000000000002</v>
      </c>
    </row>
    <row r="378" spans="1:11" ht="15" x14ac:dyDescent="0.2">
      <c r="A378" s="85">
        <v>75015528</v>
      </c>
      <c r="B378" s="153" t="s">
        <v>941</v>
      </c>
      <c r="C378" s="82">
        <v>7826</v>
      </c>
      <c r="D378" s="83">
        <v>3111</v>
      </c>
      <c r="E378" s="100"/>
      <c r="F378" s="83" t="s">
        <v>940</v>
      </c>
      <c r="G378" s="126">
        <v>36364</v>
      </c>
      <c r="H378" s="86">
        <f t="shared" si="21"/>
        <v>36.363999999999997</v>
      </c>
      <c r="I378" s="102">
        <f t="shared" si="23"/>
        <v>12.364000000000001</v>
      </c>
      <c r="J378" s="102">
        <f t="shared" si="24"/>
        <v>0.72699999999999998</v>
      </c>
      <c r="K378" s="88">
        <f t="shared" si="22"/>
        <v>49.454999999999991</v>
      </c>
    </row>
    <row r="379" spans="1:11" ht="30" x14ac:dyDescent="0.2">
      <c r="A379" s="85">
        <v>49290576</v>
      </c>
      <c r="B379" s="153" t="s">
        <v>943</v>
      </c>
      <c r="C379" s="82">
        <v>7827</v>
      </c>
      <c r="D379" s="83">
        <v>3113</v>
      </c>
      <c r="E379" s="100"/>
      <c r="F379" s="83" t="s">
        <v>942</v>
      </c>
      <c r="G379" s="126">
        <v>69342</v>
      </c>
      <c r="H379" s="86">
        <f t="shared" si="21"/>
        <v>69.343000000000004</v>
      </c>
      <c r="I379" s="102">
        <f t="shared" si="23"/>
        <v>23.577000000000002</v>
      </c>
      <c r="J379" s="102">
        <f t="shared" si="24"/>
        <v>1.387</v>
      </c>
      <c r="K379" s="88">
        <f t="shared" si="22"/>
        <v>94.307000000000002</v>
      </c>
    </row>
    <row r="380" spans="1:11" ht="30" x14ac:dyDescent="0.2">
      <c r="A380" s="85">
        <v>75017032</v>
      </c>
      <c r="B380" s="153" t="s">
        <v>945</v>
      </c>
      <c r="C380" s="82">
        <v>7829</v>
      </c>
      <c r="D380" s="83">
        <v>3113</v>
      </c>
      <c r="E380" s="100"/>
      <c r="F380" s="83" t="s">
        <v>944</v>
      </c>
      <c r="G380" s="126">
        <v>65250</v>
      </c>
      <c r="H380" s="86">
        <f t="shared" si="21"/>
        <v>65.251000000000005</v>
      </c>
      <c r="I380" s="102">
        <f t="shared" si="23"/>
        <v>22.184999999999999</v>
      </c>
      <c r="J380" s="102">
        <f t="shared" si="24"/>
        <v>1.3049999999999999</v>
      </c>
      <c r="K380" s="88">
        <f t="shared" si="22"/>
        <v>88.741000000000014</v>
      </c>
    </row>
    <row r="381" spans="1:11" ht="15" x14ac:dyDescent="0.2">
      <c r="A381" s="85">
        <v>75009617</v>
      </c>
      <c r="B381" s="153" t="s">
        <v>947</v>
      </c>
      <c r="C381" s="82">
        <v>7831</v>
      </c>
      <c r="D381" s="83">
        <v>3111</v>
      </c>
      <c r="E381" s="100"/>
      <c r="F381" s="83" t="s">
        <v>946</v>
      </c>
      <c r="G381" s="126">
        <v>398164</v>
      </c>
      <c r="H381" s="86">
        <f t="shared" si="21"/>
        <v>398.16800000000001</v>
      </c>
      <c r="I381" s="102">
        <f t="shared" si="23"/>
        <v>135.37700000000001</v>
      </c>
      <c r="J381" s="102">
        <f t="shared" si="24"/>
        <v>7.9630000000000001</v>
      </c>
      <c r="K381" s="88">
        <f t="shared" si="22"/>
        <v>541.50800000000004</v>
      </c>
    </row>
    <row r="382" spans="1:11" ht="15" x14ac:dyDescent="0.2">
      <c r="A382" s="85">
        <v>64201139</v>
      </c>
      <c r="B382" s="153" t="s">
        <v>949</v>
      </c>
      <c r="C382" s="82">
        <v>7832</v>
      </c>
      <c r="D382" s="83">
        <v>3113</v>
      </c>
      <c r="E382" s="100"/>
      <c r="F382" s="83" t="s">
        <v>948</v>
      </c>
      <c r="G382" s="126">
        <v>80640</v>
      </c>
      <c r="H382" s="86">
        <f t="shared" si="21"/>
        <v>80.641000000000005</v>
      </c>
      <c r="I382" s="102">
        <f t="shared" si="23"/>
        <v>27.417999999999999</v>
      </c>
      <c r="J382" s="102">
        <f t="shared" si="24"/>
        <v>1.613</v>
      </c>
      <c r="K382" s="88">
        <f t="shared" si="22"/>
        <v>109.672</v>
      </c>
    </row>
    <row r="383" spans="1:11" ht="15" x14ac:dyDescent="0.2">
      <c r="A383" s="85">
        <v>64201121</v>
      </c>
      <c r="B383" s="153" t="s">
        <v>951</v>
      </c>
      <c r="C383" s="82">
        <v>7833</v>
      </c>
      <c r="D383" s="83">
        <v>3113</v>
      </c>
      <c r="E383" s="100"/>
      <c r="F383" s="83" t="s">
        <v>950</v>
      </c>
      <c r="G383" s="126">
        <v>81240</v>
      </c>
      <c r="H383" s="86">
        <f t="shared" si="21"/>
        <v>81.241</v>
      </c>
      <c r="I383" s="102">
        <f t="shared" si="23"/>
        <v>27.622</v>
      </c>
      <c r="J383" s="102">
        <f t="shared" si="24"/>
        <v>1.625</v>
      </c>
      <c r="K383" s="88">
        <f t="shared" si="22"/>
        <v>110.488</v>
      </c>
    </row>
    <row r="384" spans="1:11" ht="15" x14ac:dyDescent="0.2">
      <c r="A384" s="85">
        <v>64201180</v>
      </c>
      <c r="B384" s="156" t="s">
        <v>953</v>
      </c>
      <c r="C384" s="82">
        <v>7834</v>
      </c>
      <c r="D384" s="83">
        <v>3113</v>
      </c>
      <c r="E384" s="100"/>
      <c r="F384" s="83" t="s">
        <v>952</v>
      </c>
      <c r="G384" s="126">
        <v>129300.00000000001</v>
      </c>
      <c r="H384" s="86">
        <f t="shared" si="21"/>
        <v>129.30099999999999</v>
      </c>
      <c r="I384" s="102">
        <f t="shared" si="23"/>
        <v>43.962000000000003</v>
      </c>
      <c r="J384" s="102">
        <f t="shared" si="24"/>
        <v>2.5859999999999999</v>
      </c>
      <c r="K384" s="88">
        <f t="shared" si="22"/>
        <v>175.84899999999999</v>
      </c>
    </row>
    <row r="385" spans="1:11" ht="15" x14ac:dyDescent="0.2">
      <c r="A385" s="85">
        <v>64201112</v>
      </c>
      <c r="B385" s="153" t="s">
        <v>955</v>
      </c>
      <c r="C385" s="82">
        <v>7835</v>
      </c>
      <c r="D385" s="83">
        <v>3113</v>
      </c>
      <c r="E385" s="100"/>
      <c r="F385" s="83" t="s">
        <v>954</v>
      </c>
      <c r="G385" s="126">
        <v>102987</v>
      </c>
      <c r="H385" s="86">
        <f t="shared" si="21"/>
        <v>102.988</v>
      </c>
      <c r="I385" s="102">
        <f t="shared" si="23"/>
        <v>35.015999999999998</v>
      </c>
      <c r="J385" s="102">
        <f t="shared" si="24"/>
        <v>2.06</v>
      </c>
      <c r="K385" s="88">
        <f t="shared" si="22"/>
        <v>140.06399999999999</v>
      </c>
    </row>
    <row r="386" spans="1:11" ht="15" x14ac:dyDescent="0.2">
      <c r="A386" s="97">
        <v>64201147</v>
      </c>
      <c r="B386" s="155" t="s">
        <v>957</v>
      </c>
      <c r="C386" s="95">
        <v>7836</v>
      </c>
      <c r="D386" s="96">
        <v>3113</v>
      </c>
      <c r="E386" s="100"/>
      <c r="F386" s="96" t="s">
        <v>956</v>
      </c>
      <c r="G386" s="127">
        <v>105389</v>
      </c>
      <c r="H386" s="86">
        <f t="shared" si="21"/>
        <v>105.39</v>
      </c>
      <c r="I386" s="102">
        <f t="shared" si="23"/>
        <v>35.832999999999998</v>
      </c>
      <c r="J386" s="102">
        <f t="shared" si="24"/>
        <v>2.1080000000000001</v>
      </c>
      <c r="K386" s="88">
        <f t="shared" si="22"/>
        <v>143.33100000000002</v>
      </c>
    </row>
    <row r="387" spans="1:11" ht="15" x14ac:dyDescent="0.2">
      <c r="A387" s="85">
        <v>64201171</v>
      </c>
      <c r="B387" s="153" t="s">
        <v>959</v>
      </c>
      <c r="C387" s="82">
        <v>7837</v>
      </c>
      <c r="D387" s="83">
        <v>3113</v>
      </c>
      <c r="E387" s="100"/>
      <c r="F387" s="83" t="s">
        <v>958</v>
      </c>
      <c r="G387" s="126">
        <v>73200</v>
      </c>
      <c r="H387" s="86">
        <f t="shared" si="21"/>
        <v>73.200999999999993</v>
      </c>
      <c r="I387" s="102">
        <f t="shared" si="23"/>
        <v>24.888000000000002</v>
      </c>
      <c r="J387" s="102">
        <f t="shared" si="24"/>
        <v>1.464</v>
      </c>
      <c r="K387" s="88">
        <f t="shared" si="22"/>
        <v>99.552999999999997</v>
      </c>
    </row>
    <row r="388" spans="1:11" ht="15" x14ac:dyDescent="0.2">
      <c r="A388" s="85">
        <v>68247117</v>
      </c>
      <c r="B388" s="153" t="s">
        <v>961</v>
      </c>
      <c r="C388" s="82">
        <v>7838</v>
      </c>
      <c r="D388" s="83">
        <v>3231</v>
      </c>
      <c r="E388" s="100"/>
      <c r="F388" s="83" t="s">
        <v>960</v>
      </c>
      <c r="G388" s="126">
        <v>29505</v>
      </c>
      <c r="H388" s="86">
        <f t="shared" ref="H388:H437" si="25">ROUND(G388/1000*$H$445,3)</f>
        <v>29.504999999999999</v>
      </c>
      <c r="I388" s="102">
        <f t="shared" si="23"/>
        <v>10.032</v>
      </c>
      <c r="J388" s="102">
        <f t="shared" si="24"/>
        <v>0.59</v>
      </c>
      <c r="K388" s="88">
        <f t="shared" ref="K388:K438" si="26">SUM(H388:J388)</f>
        <v>40.127000000000002</v>
      </c>
    </row>
    <row r="389" spans="1:11" ht="30" x14ac:dyDescent="0.2">
      <c r="A389" s="85">
        <v>70886598</v>
      </c>
      <c r="B389" s="153" t="s">
        <v>963</v>
      </c>
      <c r="C389" s="82">
        <v>7839</v>
      </c>
      <c r="D389" s="83">
        <v>3113</v>
      </c>
      <c r="E389" s="100"/>
      <c r="F389" s="83" t="s">
        <v>962</v>
      </c>
      <c r="G389" s="126">
        <v>25311</v>
      </c>
      <c r="H389" s="86">
        <f t="shared" si="25"/>
        <v>25.311</v>
      </c>
      <c r="I389" s="102">
        <f t="shared" ref="I389:I438" si="27">ROUND(H389*0.34,3)</f>
        <v>8.6059999999999999</v>
      </c>
      <c r="J389" s="102">
        <f t="shared" ref="J389:J438" si="28">ROUND(H389*0.02,3)</f>
        <v>0.50600000000000001</v>
      </c>
      <c r="K389" s="88">
        <f t="shared" si="26"/>
        <v>34.423000000000002</v>
      </c>
    </row>
    <row r="390" spans="1:11" ht="15" x14ac:dyDescent="0.2">
      <c r="A390" s="85">
        <v>70979570</v>
      </c>
      <c r="B390" s="153" t="s">
        <v>965</v>
      </c>
      <c r="C390" s="82">
        <v>7840</v>
      </c>
      <c r="D390" s="83">
        <v>3233</v>
      </c>
      <c r="E390" s="100"/>
      <c r="F390" s="83" t="s">
        <v>964</v>
      </c>
      <c r="G390" s="126">
        <v>26820</v>
      </c>
      <c r="H390" s="86">
        <f t="shared" si="25"/>
        <v>26.82</v>
      </c>
      <c r="I390" s="102">
        <f t="shared" si="27"/>
        <v>9.1189999999999998</v>
      </c>
      <c r="J390" s="102">
        <f t="shared" si="28"/>
        <v>0.53600000000000003</v>
      </c>
      <c r="K390" s="88">
        <f t="shared" si="26"/>
        <v>36.475000000000001</v>
      </c>
    </row>
    <row r="391" spans="1:11" ht="15" x14ac:dyDescent="0.2">
      <c r="A391" s="85">
        <v>75016150</v>
      </c>
      <c r="B391" s="153" t="s">
        <v>967</v>
      </c>
      <c r="C391" s="82">
        <v>7841</v>
      </c>
      <c r="D391" s="83">
        <v>3111</v>
      </c>
      <c r="E391" s="100"/>
      <c r="F391" s="83" t="s">
        <v>966</v>
      </c>
      <c r="G391" s="126">
        <v>59106</v>
      </c>
      <c r="H391" s="86">
        <f t="shared" si="25"/>
        <v>59.106999999999999</v>
      </c>
      <c r="I391" s="102">
        <f t="shared" si="27"/>
        <v>20.096</v>
      </c>
      <c r="J391" s="102">
        <f t="shared" si="28"/>
        <v>1.1819999999999999</v>
      </c>
      <c r="K391" s="88">
        <f t="shared" si="26"/>
        <v>80.385000000000005</v>
      </c>
    </row>
    <row r="392" spans="1:11" ht="30" x14ac:dyDescent="0.2">
      <c r="A392" s="97">
        <v>47463996</v>
      </c>
      <c r="B392" s="155" t="s">
        <v>969</v>
      </c>
      <c r="C392" s="95">
        <v>7842</v>
      </c>
      <c r="D392" s="96">
        <v>3113</v>
      </c>
      <c r="E392" s="100"/>
      <c r="F392" s="96" t="s">
        <v>968</v>
      </c>
      <c r="G392" s="127">
        <v>67740</v>
      </c>
      <c r="H392" s="86">
        <f t="shared" si="25"/>
        <v>67.741</v>
      </c>
      <c r="I392" s="102">
        <f t="shared" si="27"/>
        <v>23.032</v>
      </c>
      <c r="J392" s="102">
        <f t="shared" si="28"/>
        <v>1.355</v>
      </c>
      <c r="K392" s="88">
        <f t="shared" si="26"/>
        <v>92.128</v>
      </c>
    </row>
    <row r="393" spans="1:11" ht="30" x14ac:dyDescent="0.2">
      <c r="A393" s="85">
        <v>70883548</v>
      </c>
      <c r="B393" s="153" t="s">
        <v>971</v>
      </c>
      <c r="C393" s="82">
        <v>7843</v>
      </c>
      <c r="D393" s="83">
        <v>3113</v>
      </c>
      <c r="E393" s="100"/>
      <c r="F393" s="83" t="s">
        <v>970</v>
      </c>
      <c r="G393" s="126">
        <v>67440</v>
      </c>
      <c r="H393" s="86">
        <f t="shared" si="25"/>
        <v>67.441000000000003</v>
      </c>
      <c r="I393" s="102">
        <f t="shared" si="27"/>
        <v>22.93</v>
      </c>
      <c r="J393" s="102">
        <f t="shared" si="28"/>
        <v>1.349</v>
      </c>
      <c r="K393" s="88">
        <f t="shared" si="26"/>
        <v>91.720000000000013</v>
      </c>
    </row>
    <row r="394" spans="1:11" ht="30" x14ac:dyDescent="0.2">
      <c r="A394" s="85">
        <v>65715519</v>
      </c>
      <c r="B394" s="153" t="s">
        <v>973</v>
      </c>
      <c r="C394" s="82">
        <v>7844</v>
      </c>
      <c r="D394" s="83">
        <v>3231</v>
      </c>
      <c r="E394" s="100"/>
      <c r="F394" s="83" t="s">
        <v>972</v>
      </c>
      <c r="G394" s="126">
        <v>8376</v>
      </c>
      <c r="H394" s="86">
        <f t="shared" si="25"/>
        <v>8.3759999999999994</v>
      </c>
      <c r="I394" s="102">
        <f t="shared" si="27"/>
        <v>2.8479999999999999</v>
      </c>
      <c r="J394" s="102">
        <f t="shared" si="28"/>
        <v>0.16800000000000001</v>
      </c>
      <c r="K394" s="88">
        <f t="shared" si="26"/>
        <v>11.391999999999999</v>
      </c>
    </row>
    <row r="395" spans="1:11" ht="15" x14ac:dyDescent="0.2">
      <c r="A395" s="97">
        <v>70988030</v>
      </c>
      <c r="B395" s="155" t="s">
        <v>975</v>
      </c>
      <c r="C395" s="95">
        <v>7845</v>
      </c>
      <c r="D395" s="96">
        <v>3111</v>
      </c>
      <c r="E395" s="100"/>
      <c r="F395" s="96" t="s">
        <v>974</v>
      </c>
      <c r="G395" s="127">
        <v>54610</v>
      </c>
      <c r="H395" s="86">
        <f t="shared" si="25"/>
        <v>54.610999999999997</v>
      </c>
      <c r="I395" s="102">
        <f t="shared" si="27"/>
        <v>18.568000000000001</v>
      </c>
      <c r="J395" s="102">
        <f t="shared" si="28"/>
        <v>1.0920000000000001</v>
      </c>
      <c r="K395" s="88">
        <f t="shared" si="26"/>
        <v>74.271000000000001</v>
      </c>
    </row>
    <row r="396" spans="1:11" ht="15" x14ac:dyDescent="0.2">
      <c r="A396" s="85">
        <v>70988021</v>
      </c>
      <c r="B396" s="155" t="s">
        <v>977</v>
      </c>
      <c r="C396" s="82">
        <v>7847</v>
      </c>
      <c r="D396" s="83">
        <v>3113</v>
      </c>
      <c r="E396" s="100"/>
      <c r="F396" s="83" t="s">
        <v>976</v>
      </c>
      <c r="G396" s="126">
        <v>65325</v>
      </c>
      <c r="H396" s="86">
        <f t="shared" si="25"/>
        <v>65.325999999999993</v>
      </c>
      <c r="I396" s="102">
        <f t="shared" si="27"/>
        <v>22.210999999999999</v>
      </c>
      <c r="J396" s="102">
        <f t="shared" si="28"/>
        <v>1.3069999999999999</v>
      </c>
      <c r="K396" s="88">
        <f t="shared" si="26"/>
        <v>88.843999999999994</v>
      </c>
    </row>
    <row r="397" spans="1:11" ht="15" x14ac:dyDescent="0.2">
      <c r="A397" s="85">
        <v>67440843</v>
      </c>
      <c r="B397" s="153" t="s">
        <v>979</v>
      </c>
      <c r="C397" s="82">
        <v>7848</v>
      </c>
      <c r="D397" s="83">
        <v>3231</v>
      </c>
      <c r="E397" s="100"/>
      <c r="F397" s="83" t="s">
        <v>978</v>
      </c>
      <c r="G397" s="126">
        <v>7320</v>
      </c>
      <c r="H397" s="86">
        <f t="shared" si="25"/>
        <v>7.32</v>
      </c>
      <c r="I397" s="102">
        <f t="shared" si="27"/>
        <v>2.4889999999999999</v>
      </c>
      <c r="J397" s="102">
        <f t="shared" si="28"/>
        <v>0.14599999999999999</v>
      </c>
      <c r="K397" s="88">
        <f t="shared" si="26"/>
        <v>9.9550000000000018</v>
      </c>
    </row>
    <row r="398" spans="1:11" ht="30" x14ac:dyDescent="0.2">
      <c r="A398" s="85">
        <v>75015536</v>
      </c>
      <c r="B398" s="153" t="s">
        <v>981</v>
      </c>
      <c r="C398" s="82">
        <v>7849</v>
      </c>
      <c r="D398" s="83">
        <v>3117</v>
      </c>
      <c r="E398" s="100"/>
      <c r="F398" s="83" t="s">
        <v>980</v>
      </c>
      <c r="G398" s="126">
        <v>29790</v>
      </c>
      <c r="H398" s="86">
        <f t="shared" si="25"/>
        <v>29.79</v>
      </c>
      <c r="I398" s="102">
        <f t="shared" si="27"/>
        <v>10.129</v>
      </c>
      <c r="J398" s="102">
        <f t="shared" si="28"/>
        <v>0.59599999999999997</v>
      </c>
      <c r="K398" s="88">
        <f t="shared" si="26"/>
        <v>40.514999999999993</v>
      </c>
    </row>
    <row r="399" spans="1:11" ht="30" x14ac:dyDescent="0.2">
      <c r="A399" s="97">
        <v>75018128</v>
      </c>
      <c r="B399" s="155" t="s">
        <v>983</v>
      </c>
      <c r="C399" s="95">
        <v>7850</v>
      </c>
      <c r="D399" s="96">
        <v>3113</v>
      </c>
      <c r="E399" s="100"/>
      <c r="F399" s="96" t="s">
        <v>982</v>
      </c>
      <c r="G399" s="127">
        <v>39504</v>
      </c>
      <c r="H399" s="86">
        <f t="shared" si="25"/>
        <v>39.503999999999998</v>
      </c>
      <c r="I399" s="102">
        <f t="shared" si="27"/>
        <v>13.430999999999999</v>
      </c>
      <c r="J399" s="102">
        <f t="shared" si="28"/>
        <v>0.79</v>
      </c>
      <c r="K399" s="88">
        <f t="shared" si="26"/>
        <v>53.724999999999994</v>
      </c>
    </row>
    <row r="400" spans="1:11" ht="30" x14ac:dyDescent="0.2">
      <c r="A400" s="85">
        <v>75016591</v>
      </c>
      <c r="B400" s="156" t="s">
        <v>985</v>
      </c>
      <c r="C400" s="82">
        <v>7851</v>
      </c>
      <c r="D400" s="83">
        <v>3117</v>
      </c>
      <c r="E400" s="100"/>
      <c r="F400" s="83" t="s">
        <v>984</v>
      </c>
      <c r="G400" s="126">
        <v>20098</v>
      </c>
      <c r="H400" s="86">
        <f t="shared" si="25"/>
        <v>20.097999999999999</v>
      </c>
      <c r="I400" s="102">
        <f t="shared" si="27"/>
        <v>6.8330000000000002</v>
      </c>
      <c r="J400" s="102">
        <f t="shared" si="28"/>
        <v>0.40200000000000002</v>
      </c>
      <c r="K400" s="88">
        <f t="shared" si="26"/>
        <v>27.332999999999998</v>
      </c>
    </row>
    <row r="401" spans="1:11" ht="30" x14ac:dyDescent="0.2">
      <c r="A401" s="85">
        <v>70988005</v>
      </c>
      <c r="B401" s="153" t="s">
        <v>987</v>
      </c>
      <c r="C401" s="82">
        <v>7852</v>
      </c>
      <c r="D401" s="83">
        <v>3117</v>
      </c>
      <c r="E401" s="100"/>
      <c r="F401" s="83" t="s">
        <v>986</v>
      </c>
      <c r="G401" s="126">
        <v>27615</v>
      </c>
      <c r="H401" s="86">
        <f t="shared" si="25"/>
        <v>27.614999999999998</v>
      </c>
      <c r="I401" s="102">
        <f t="shared" si="27"/>
        <v>9.3889999999999993</v>
      </c>
      <c r="J401" s="102">
        <f t="shared" si="28"/>
        <v>0.55200000000000005</v>
      </c>
      <c r="K401" s="88">
        <f t="shared" si="26"/>
        <v>37.555999999999997</v>
      </c>
    </row>
    <row r="402" spans="1:11" ht="15" x14ac:dyDescent="0.2">
      <c r="A402" s="85">
        <v>71003878</v>
      </c>
      <c r="B402" s="156" t="s">
        <v>989</v>
      </c>
      <c r="C402" s="82">
        <v>7853</v>
      </c>
      <c r="D402" s="83">
        <v>3117</v>
      </c>
      <c r="E402" s="100"/>
      <c r="F402" s="83" t="s">
        <v>988</v>
      </c>
      <c r="G402" s="126">
        <v>27942</v>
      </c>
      <c r="H402" s="86">
        <f t="shared" si="25"/>
        <v>27.942</v>
      </c>
      <c r="I402" s="102">
        <f t="shared" si="27"/>
        <v>9.5</v>
      </c>
      <c r="J402" s="102">
        <f t="shared" si="28"/>
        <v>0.55900000000000005</v>
      </c>
      <c r="K402" s="88">
        <f t="shared" si="26"/>
        <v>38.000999999999998</v>
      </c>
    </row>
    <row r="403" spans="1:11" ht="30" x14ac:dyDescent="0.2">
      <c r="A403" s="85">
        <v>49290266</v>
      </c>
      <c r="B403" s="153" t="s">
        <v>991</v>
      </c>
      <c r="C403" s="82">
        <v>7854</v>
      </c>
      <c r="D403" s="83">
        <v>3113</v>
      </c>
      <c r="E403" s="100"/>
      <c r="F403" s="83" t="s">
        <v>990</v>
      </c>
      <c r="G403" s="126">
        <v>55620</v>
      </c>
      <c r="H403" s="86">
        <f t="shared" si="25"/>
        <v>55.621000000000002</v>
      </c>
      <c r="I403" s="102">
        <f t="shared" si="27"/>
        <v>18.911000000000001</v>
      </c>
      <c r="J403" s="102">
        <f t="shared" si="28"/>
        <v>1.1120000000000001</v>
      </c>
      <c r="K403" s="88">
        <f t="shared" si="26"/>
        <v>75.644000000000005</v>
      </c>
    </row>
    <row r="404" spans="1:11" ht="30" x14ac:dyDescent="0.2">
      <c r="A404" s="85">
        <v>75018209</v>
      </c>
      <c r="B404" s="153" t="s">
        <v>993</v>
      </c>
      <c r="C404" s="82">
        <v>7855</v>
      </c>
      <c r="D404" s="83">
        <v>3117</v>
      </c>
      <c r="E404" s="100"/>
      <c r="F404" s="83" t="s">
        <v>992</v>
      </c>
      <c r="G404" s="126">
        <v>25230</v>
      </c>
      <c r="H404" s="86">
        <f t="shared" si="25"/>
        <v>25.23</v>
      </c>
      <c r="I404" s="102">
        <f t="shared" si="27"/>
        <v>8.5779999999999994</v>
      </c>
      <c r="J404" s="102">
        <f t="shared" si="28"/>
        <v>0.505</v>
      </c>
      <c r="K404" s="88">
        <f t="shared" si="26"/>
        <v>34.313000000000002</v>
      </c>
    </row>
    <row r="405" spans="1:11" ht="30" x14ac:dyDescent="0.2">
      <c r="A405" s="85">
        <v>75016168</v>
      </c>
      <c r="B405" s="156" t="s">
        <v>995</v>
      </c>
      <c r="C405" s="82">
        <v>7856</v>
      </c>
      <c r="D405" s="83">
        <v>3117</v>
      </c>
      <c r="E405" s="100"/>
      <c r="F405" s="83" t="s">
        <v>994</v>
      </c>
      <c r="G405" s="126">
        <v>18414</v>
      </c>
      <c r="H405" s="86">
        <f t="shared" si="25"/>
        <v>18.414000000000001</v>
      </c>
      <c r="I405" s="102">
        <f t="shared" si="27"/>
        <v>6.2610000000000001</v>
      </c>
      <c r="J405" s="102">
        <f t="shared" si="28"/>
        <v>0.36799999999999999</v>
      </c>
      <c r="K405" s="88">
        <f t="shared" si="26"/>
        <v>25.042999999999999</v>
      </c>
    </row>
    <row r="406" spans="1:11" ht="15" x14ac:dyDescent="0.2">
      <c r="A406" s="85">
        <v>71005161</v>
      </c>
      <c r="B406" s="156" t="s">
        <v>997</v>
      </c>
      <c r="C406" s="82">
        <v>7857</v>
      </c>
      <c r="D406" s="83">
        <v>3111</v>
      </c>
      <c r="E406" s="100"/>
      <c r="F406" s="83" t="s">
        <v>996</v>
      </c>
      <c r="G406" s="126">
        <v>18060</v>
      </c>
      <c r="H406" s="86">
        <f t="shared" si="25"/>
        <v>18.059999999999999</v>
      </c>
      <c r="I406" s="102">
        <f t="shared" si="27"/>
        <v>6.14</v>
      </c>
      <c r="J406" s="102">
        <f t="shared" si="28"/>
        <v>0.36099999999999999</v>
      </c>
      <c r="K406" s="88">
        <f t="shared" si="26"/>
        <v>24.561</v>
      </c>
    </row>
    <row r="407" spans="1:11" ht="15" x14ac:dyDescent="0.2">
      <c r="A407" s="85">
        <v>75017652</v>
      </c>
      <c r="B407" s="153" t="s">
        <v>999</v>
      </c>
      <c r="C407" s="82">
        <v>7858</v>
      </c>
      <c r="D407" s="83">
        <v>3111</v>
      </c>
      <c r="E407" s="100"/>
      <c r="F407" s="83" t="s">
        <v>998</v>
      </c>
      <c r="G407" s="126">
        <v>23145</v>
      </c>
      <c r="H407" s="86">
        <f t="shared" si="25"/>
        <v>23.145</v>
      </c>
      <c r="I407" s="102">
        <f t="shared" si="27"/>
        <v>7.8689999999999998</v>
      </c>
      <c r="J407" s="102">
        <f t="shared" si="28"/>
        <v>0.46300000000000002</v>
      </c>
      <c r="K407" s="88">
        <f t="shared" si="26"/>
        <v>31.477</v>
      </c>
    </row>
    <row r="408" spans="1:11" ht="15" x14ac:dyDescent="0.2">
      <c r="A408" s="85">
        <v>70985456</v>
      </c>
      <c r="B408" s="153" t="s">
        <v>1001</v>
      </c>
      <c r="C408" s="82">
        <v>7860</v>
      </c>
      <c r="D408" s="83">
        <v>3111</v>
      </c>
      <c r="E408" s="100"/>
      <c r="F408" s="83" t="s">
        <v>1000</v>
      </c>
      <c r="G408" s="126">
        <v>19680</v>
      </c>
      <c r="H408" s="86">
        <f t="shared" si="25"/>
        <v>19.68</v>
      </c>
      <c r="I408" s="102">
        <f t="shared" si="27"/>
        <v>6.6909999999999998</v>
      </c>
      <c r="J408" s="102">
        <f t="shared" si="28"/>
        <v>0.39400000000000002</v>
      </c>
      <c r="K408" s="88">
        <f t="shared" si="26"/>
        <v>26.764999999999997</v>
      </c>
    </row>
    <row r="409" spans="1:11" ht="15" x14ac:dyDescent="0.2">
      <c r="A409" s="85">
        <v>49290649</v>
      </c>
      <c r="B409" s="153" t="s">
        <v>1003</v>
      </c>
      <c r="C409" s="82">
        <v>7861</v>
      </c>
      <c r="D409" s="83">
        <v>3113</v>
      </c>
      <c r="E409" s="100"/>
      <c r="F409" s="83" t="s">
        <v>1002</v>
      </c>
      <c r="G409" s="126">
        <v>22800</v>
      </c>
      <c r="H409" s="86">
        <f t="shared" si="25"/>
        <v>22.8</v>
      </c>
      <c r="I409" s="102">
        <f t="shared" si="27"/>
        <v>7.7519999999999998</v>
      </c>
      <c r="J409" s="102">
        <f t="shared" si="28"/>
        <v>0.45600000000000002</v>
      </c>
      <c r="K409" s="88">
        <f t="shared" si="26"/>
        <v>31.007999999999999</v>
      </c>
    </row>
    <row r="410" spans="1:11" ht="15" x14ac:dyDescent="0.2">
      <c r="A410" s="85">
        <v>60152885</v>
      </c>
      <c r="B410" s="153" t="s">
        <v>1005</v>
      </c>
      <c r="C410" s="82">
        <v>7862</v>
      </c>
      <c r="D410" s="83">
        <v>3113</v>
      </c>
      <c r="E410" s="100"/>
      <c r="F410" s="83" t="s">
        <v>1004</v>
      </c>
      <c r="G410" s="126">
        <v>72376</v>
      </c>
      <c r="H410" s="86">
        <f t="shared" si="25"/>
        <v>72.376999999999995</v>
      </c>
      <c r="I410" s="102">
        <f t="shared" si="27"/>
        <v>24.608000000000001</v>
      </c>
      <c r="J410" s="102">
        <f t="shared" si="28"/>
        <v>1.448</v>
      </c>
      <c r="K410" s="88">
        <f t="shared" si="26"/>
        <v>98.432999999999993</v>
      </c>
    </row>
    <row r="411" spans="1:11" ht="30" x14ac:dyDescent="0.2">
      <c r="A411" s="85">
        <v>70988013</v>
      </c>
      <c r="B411" s="153" t="s">
        <v>1007</v>
      </c>
      <c r="C411" s="82">
        <v>7863</v>
      </c>
      <c r="D411" s="83">
        <v>3113</v>
      </c>
      <c r="E411" s="100"/>
      <c r="F411" s="83" t="s">
        <v>1006</v>
      </c>
      <c r="G411" s="126">
        <v>67935</v>
      </c>
      <c r="H411" s="86">
        <f t="shared" si="25"/>
        <v>67.936000000000007</v>
      </c>
      <c r="I411" s="102">
        <f t="shared" si="27"/>
        <v>23.097999999999999</v>
      </c>
      <c r="J411" s="102">
        <f t="shared" si="28"/>
        <v>1.359</v>
      </c>
      <c r="K411" s="88">
        <f t="shared" si="26"/>
        <v>92.393000000000001</v>
      </c>
    </row>
    <row r="412" spans="1:11" ht="30" x14ac:dyDescent="0.2">
      <c r="A412" s="85">
        <v>75017491</v>
      </c>
      <c r="B412" s="153" t="s">
        <v>1009</v>
      </c>
      <c r="C412" s="82">
        <v>7864</v>
      </c>
      <c r="D412" s="83">
        <v>3113</v>
      </c>
      <c r="E412" s="100"/>
      <c r="F412" s="83" t="s">
        <v>1008</v>
      </c>
      <c r="G412" s="126">
        <v>41886</v>
      </c>
      <c r="H412" s="86">
        <f t="shared" si="25"/>
        <v>41.886000000000003</v>
      </c>
      <c r="I412" s="102">
        <f t="shared" si="27"/>
        <v>14.241</v>
      </c>
      <c r="J412" s="102">
        <f t="shared" si="28"/>
        <v>0.83799999999999997</v>
      </c>
      <c r="K412" s="88">
        <f t="shared" si="26"/>
        <v>56.965000000000003</v>
      </c>
    </row>
    <row r="413" spans="1:11" ht="15" x14ac:dyDescent="0.2">
      <c r="A413" s="85">
        <v>70156581</v>
      </c>
      <c r="B413" s="155" t="s">
        <v>1011</v>
      </c>
      <c r="C413" s="82">
        <v>7865</v>
      </c>
      <c r="D413" s="83">
        <v>3111</v>
      </c>
      <c r="E413" s="100"/>
      <c r="F413" s="83" t="s">
        <v>1010</v>
      </c>
      <c r="G413" s="126">
        <v>17400</v>
      </c>
      <c r="H413" s="86">
        <f t="shared" si="25"/>
        <v>17.399999999999999</v>
      </c>
      <c r="I413" s="102">
        <f t="shared" si="27"/>
        <v>5.9160000000000004</v>
      </c>
      <c r="J413" s="102">
        <f t="shared" si="28"/>
        <v>0.34799999999999998</v>
      </c>
      <c r="K413" s="88">
        <f t="shared" si="26"/>
        <v>23.663999999999998</v>
      </c>
    </row>
    <row r="414" spans="1:11" ht="30" x14ac:dyDescent="0.2">
      <c r="A414" s="85">
        <v>75015188</v>
      </c>
      <c r="B414" s="153" t="s">
        <v>1013</v>
      </c>
      <c r="C414" s="82">
        <v>7867</v>
      </c>
      <c r="D414" s="83">
        <v>3117</v>
      </c>
      <c r="E414" s="100"/>
      <c r="F414" s="83" t="s">
        <v>1012</v>
      </c>
      <c r="G414" s="126">
        <v>26082</v>
      </c>
      <c r="H414" s="86">
        <f t="shared" si="25"/>
        <v>26.082000000000001</v>
      </c>
      <c r="I414" s="102">
        <f t="shared" si="27"/>
        <v>8.8680000000000003</v>
      </c>
      <c r="J414" s="102">
        <f t="shared" si="28"/>
        <v>0.52200000000000002</v>
      </c>
      <c r="K414" s="88">
        <f t="shared" si="26"/>
        <v>35.472000000000001</v>
      </c>
    </row>
    <row r="415" spans="1:11" ht="30" x14ac:dyDescent="0.2">
      <c r="A415" s="85">
        <v>70998906</v>
      </c>
      <c r="B415" s="153" t="s">
        <v>1015</v>
      </c>
      <c r="C415" s="82">
        <v>7868</v>
      </c>
      <c r="D415" s="83">
        <v>3117</v>
      </c>
      <c r="E415" s="100"/>
      <c r="F415" s="83" t="s">
        <v>1014</v>
      </c>
      <c r="G415" s="126">
        <v>21888</v>
      </c>
      <c r="H415" s="86">
        <f t="shared" si="25"/>
        <v>21.888000000000002</v>
      </c>
      <c r="I415" s="102">
        <f t="shared" si="27"/>
        <v>7.4420000000000002</v>
      </c>
      <c r="J415" s="102">
        <f t="shared" si="28"/>
        <v>0.438</v>
      </c>
      <c r="K415" s="88">
        <f t="shared" si="26"/>
        <v>29.768000000000001</v>
      </c>
    </row>
    <row r="416" spans="1:11" ht="15" x14ac:dyDescent="0.2">
      <c r="A416" s="97">
        <v>72073209</v>
      </c>
      <c r="B416" s="156" t="s">
        <v>1017</v>
      </c>
      <c r="C416" s="95">
        <v>7897</v>
      </c>
      <c r="D416" s="96">
        <v>3127</v>
      </c>
      <c r="E416" s="100"/>
      <c r="F416" s="96" t="s">
        <v>1016</v>
      </c>
      <c r="G416" s="127">
        <v>41970</v>
      </c>
      <c r="H416" s="86">
        <f t="shared" si="25"/>
        <v>41.97</v>
      </c>
      <c r="I416" s="102">
        <f t="shared" si="27"/>
        <v>14.27</v>
      </c>
      <c r="J416" s="102">
        <f t="shared" si="28"/>
        <v>0.83899999999999997</v>
      </c>
      <c r="K416" s="88">
        <f t="shared" si="26"/>
        <v>57.078999999999994</v>
      </c>
    </row>
    <row r="417" spans="1:11" ht="15" x14ac:dyDescent="0.2">
      <c r="A417" s="85">
        <v>70885737</v>
      </c>
      <c r="B417" s="153" t="s">
        <v>1019</v>
      </c>
      <c r="C417" s="82">
        <v>7870</v>
      </c>
      <c r="D417" s="83">
        <v>3233</v>
      </c>
      <c r="E417" s="100"/>
      <c r="F417" s="83" t="s">
        <v>1018</v>
      </c>
      <c r="G417" s="126">
        <v>18558</v>
      </c>
      <c r="H417" s="86">
        <f t="shared" si="25"/>
        <v>18.558</v>
      </c>
      <c r="I417" s="102">
        <f t="shared" si="27"/>
        <v>6.31</v>
      </c>
      <c r="J417" s="102">
        <f t="shared" si="28"/>
        <v>0.371</v>
      </c>
      <c r="K417" s="88">
        <f t="shared" si="26"/>
        <v>25.238999999999997</v>
      </c>
    </row>
    <row r="418" spans="1:11" ht="15" x14ac:dyDescent="0.2">
      <c r="A418" s="85">
        <v>71011196</v>
      </c>
      <c r="B418" s="153" t="s">
        <v>1021</v>
      </c>
      <c r="C418" s="82">
        <v>7871</v>
      </c>
      <c r="D418" s="83">
        <v>3111</v>
      </c>
      <c r="E418" s="100"/>
      <c r="F418" s="83" t="s">
        <v>1020</v>
      </c>
      <c r="G418" s="126">
        <v>15204</v>
      </c>
      <c r="H418" s="86">
        <f t="shared" si="25"/>
        <v>15.204000000000001</v>
      </c>
      <c r="I418" s="102">
        <f t="shared" si="27"/>
        <v>5.1689999999999996</v>
      </c>
      <c r="J418" s="102">
        <f t="shared" si="28"/>
        <v>0.30399999999999999</v>
      </c>
      <c r="K418" s="88">
        <f t="shared" si="26"/>
        <v>20.677</v>
      </c>
    </row>
    <row r="419" spans="1:11" ht="15" x14ac:dyDescent="0.2">
      <c r="A419" s="85">
        <v>71005978</v>
      </c>
      <c r="B419" s="153" t="s">
        <v>1023</v>
      </c>
      <c r="C419" s="82">
        <v>7873</v>
      </c>
      <c r="D419" s="83">
        <v>3111</v>
      </c>
      <c r="E419" s="100"/>
      <c r="F419" s="83" t="s">
        <v>1022</v>
      </c>
      <c r="G419" s="126">
        <v>20088</v>
      </c>
      <c r="H419" s="86">
        <f t="shared" si="25"/>
        <v>20.088000000000001</v>
      </c>
      <c r="I419" s="102">
        <f t="shared" si="27"/>
        <v>6.83</v>
      </c>
      <c r="J419" s="102">
        <f t="shared" si="28"/>
        <v>0.40200000000000002</v>
      </c>
      <c r="K419" s="88">
        <f t="shared" si="26"/>
        <v>27.32</v>
      </c>
    </row>
    <row r="420" spans="1:11" ht="30" x14ac:dyDescent="0.2">
      <c r="A420" s="85">
        <v>71005919</v>
      </c>
      <c r="B420" s="153" t="s">
        <v>1025</v>
      </c>
      <c r="C420" s="82">
        <v>7874</v>
      </c>
      <c r="D420" s="83">
        <v>3111</v>
      </c>
      <c r="E420" s="100"/>
      <c r="F420" s="83" t="s">
        <v>1024</v>
      </c>
      <c r="G420" s="126">
        <v>27842</v>
      </c>
      <c r="H420" s="86">
        <f t="shared" si="25"/>
        <v>27.841999999999999</v>
      </c>
      <c r="I420" s="102">
        <f t="shared" si="27"/>
        <v>9.4659999999999993</v>
      </c>
      <c r="J420" s="102">
        <f t="shared" si="28"/>
        <v>0.55700000000000005</v>
      </c>
      <c r="K420" s="88">
        <f t="shared" si="26"/>
        <v>37.865000000000002</v>
      </c>
    </row>
    <row r="421" spans="1:11" ht="15" x14ac:dyDescent="0.2">
      <c r="A421" s="85">
        <v>71005951</v>
      </c>
      <c r="B421" s="153" t="s">
        <v>1027</v>
      </c>
      <c r="C421" s="82">
        <v>7875</v>
      </c>
      <c r="D421" s="83">
        <v>3111</v>
      </c>
      <c r="E421" s="100"/>
      <c r="F421" s="83" t="s">
        <v>1026</v>
      </c>
      <c r="G421" s="126">
        <v>21927</v>
      </c>
      <c r="H421" s="86">
        <f t="shared" si="25"/>
        <v>21.927</v>
      </c>
      <c r="I421" s="102">
        <f t="shared" si="27"/>
        <v>7.4550000000000001</v>
      </c>
      <c r="J421" s="102">
        <f t="shared" si="28"/>
        <v>0.439</v>
      </c>
      <c r="K421" s="88">
        <f t="shared" si="26"/>
        <v>29.820999999999998</v>
      </c>
    </row>
    <row r="422" spans="1:11" ht="15" x14ac:dyDescent="0.2">
      <c r="A422" s="85">
        <v>71005935</v>
      </c>
      <c r="B422" s="153" t="s">
        <v>1029</v>
      </c>
      <c r="C422" s="82">
        <v>7876</v>
      </c>
      <c r="D422" s="83">
        <v>3111</v>
      </c>
      <c r="E422" s="100"/>
      <c r="F422" s="83" t="s">
        <v>1028</v>
      </c>
      <c r="G422" s="126">
        <v>56205</v>
      </c>
      <c r="H422" s="86">
        <f t="shared" si="25"/>
        <v>56.206000000000003</v>
      </c>
      <c r="I422" s="102">
        <f t="shared" si="27"/>
        <v>19.11</v>
      </c>
      <c r="J422" s="102">
        <f t="shared" si="28"/>
        <v>1.1240000000000001</v>
      </c>
      <c r="K422" s="88">
        <f t="shared" si="26"/>
        <v>76.44</v>
      </c>
    </row>
    <row r="423" spans="1:11" ht="15" x14ac:dyDescent="0.2">
      <c r="A423" s="85">
        <v>75016672</v>
      </c>
      <c r="B423" s="155" t="s">
        <v>1031</v>
      </c>
      <c r="C423" s="82">
        <v>7878</v>
      </c>
      <c r="D423" s="83">
        <v>3111</v>
      </c>
      <c r="E423" s="100"/>
      <c r="F423" s="83" t="s">
        <v>1030</v>
      </c>
      <c r="G423" s="126">
        <v>57438</v>
      </c>
      <c r="H423" s="86">
        <f t="shared" si="25"/>
        <v>57.439</v>
      </c>
      <c r="I423" s="102">
        <f t="shared" si="27"/>
        <v>19.529</v>
      </c>
      <c r="J423" s="102">
        <f t="shared" si="28"/>
        <v>1.149</v>
      </c>
      <c r="K423" s="88">
        <f t="shared" si="26"/>
        <v>78.117000000000004</v>
      </c>
    </row>
    <row r="424" spans="1:11" ht="30" x14ac:dyDescent="0.2">
      <c r="A424" s="85">
        <v>75016079</v>
      </c>
      <c r="B424" s="153" t="s">
        <v>1033</v>
      </c>
      <c r="C424" s="82">
        <v>7880</v>
      </c>
      <c r="D424" s="83">
        <v>3117</v>
      </c>
      <c r="E424" s="100"/>
      <c r="F424" s="83" t="s">
        <v>1032</v>
      </c>
      <c r="G424" s="126">
        <v>22644</v>
      </c>
      <c r="H424" s="86">
        <f t="shared" si="25"/>
        <v>22.643999999999998</v>
      </c>
      <c r="I424" s="102">
        <f t="shared" si="27"/>
        <v>7.6989999999999998</v>
      </c>
      <c r="J424" s="102">
        <f t="shared" si="28"/>
        <v>0.45300000000000001</v>
      </c>
      <c r="K424" s="88">
        <f t="shared" si="26"/>
        <v>30.795999999999996</v>
      </c>
    </row>
    <row r="425" spans="1:11" ht="30" x14ac:dyDescent="0.2">
      <c r="A425" s="85">
        <v>70985707</v>
      </c>
      <c r="B425" s="154" t="s">
        <v>1035</v>
      </c>
      <c r="C425" s="82">
        <v>7881</v>
      </c>
      <c r="D425" s="83">
        <v>3117</v>
      </c>
      <c r="E425" s="100"/>
      <c r="F425" s="83" t="s">
        <v>1034</v>
      </c>
      <c r="G425" s="126">
        <v>33072</v>
      </c>
      <c r="H425" s="86">
        <f t="shared" si="25"/>
        <v>33.072000000000003</v>
      </c>
      <c r="I425" s="102">
        <f t="shared" si="27"/>
        <v>11.244</v>
      </c>
      <c r="J425" s="102">
        <f t="shared" si="28"/>
        <v>0.66100000000000003</v>
      </c>
      <c r="K425" s="88">
        <f t="shared" si="26"/>
        <v>44.977000000000004</v>
      </c>
    </row>
    <row r="426" spans="1:11" ht="15" x14ac:dyDescent="0.2">
      <c r="A426" s="85">
        <v>71009761</v>
      </c>
      <c r="B426" s="155" t="s">
        <v>1037</v>
      </c>
      <c r="C426" s="82">
        <v>7882</v>
      </c>
      <c r="D426" s="83">
        <v>3117</v>
      </c>
      <c r="E426" s="100"/>
      <c r="F426" s="96" t="s">
        <v>1036</v>
      </c>
      <c r="G426" s="126">
        <v>27278</v>
      </c>
      <c r="H426" s="86">
        <f t="shared" si="25"/>
        <v>27.277999999999999</v>
      </c>
      <c r="I426" s="102">
        <f t="shared" si="27"/>
        <v>9.2750000000000004</v>
      </c>
      <c r="J426" s="102">
        <f t="shared" si="28"/>
        <v>0.54600000000000004</v>
      </c>
      <c r="K426" s="88">
        <f t="shared" si="26"/>
        <v>37.098999999999997</v>
      </c>
    </row>
    <row r="427" spans="1:11" ht="30" x14ac:dyDescent="0.2">
      <c r="A427" s="85">
        <v>75017351</v>
      </c>
      <c r="B427" s="153" t="s">
        <v>1039</v>
      </c>
      <c r="C427" s="82">
        <v>7883</v>
      </c>
      <c r="D427" s="83">
        <v>3117</v>
      </c>
      <c r="E427" s="100"/>
      <c r="F427" s="83" t="s">
        <v>1038</v>
      </c>
      <c r="G427" s="126">
        <v>24209</v>
      </c>
      <c r="H427" s="86">
        <f t="shared" si="25"/>
        <v>24.209</v>
      </c>
      <c r="I427" s="102">
        <f t="shared" si="27"/>
        <v>8.2309999999999999</v>
      </c>
      <c r="J427" s="102">
        <f t="shared" si="28"/>
        <v>0.48399999999999999</v>
      </c>
      <c r="K427" s="88">
        <f t="shared" si="26"/>
        <v>32.923999999999999</v>
      </c>
    </row>
    <row r="428" spans="1:11" ht="15" x14ac:dyDescent="0.2">
      <c r="A428" s="85">
        <v>71001573</v>
      </c>
      <c r="B428" s="153" t="s">
        <v>1041</v>
      </c>
      <c r="C428" s="82">
        <v>7884</v>
      </c>
      <c r="D428" s="83">
        <v>3111</v>
      </c>
      <c r="E428" s="100"/>
      <c r="F428" s="96" t="s">
        <v>1040</v>
      </c>
      <c r="G428" s="126">
        <v>13037</v>
      </c>
      <c r="H428" s="86">
        <f t="shared" si="25"/>
        <v>13.037000000000001</v>
      </c>
      <c r="I428" s="102">
        <f t="shared" si="27"/>
        <v>4.4329999999999998</v>
      </c>
      <c r="J428" s="102">
        <f t="shared" si="28"/>
        <v>0.26100000000000001</v>
      </c>
      <c r="K428" s="88">
        <f t="shared" si="26"/>
        <v>17.730999999999998</v>
      </c>
    </row>
    <row r="429" spans="1:11" ht="15" x14ac:dyDescent="0.2">
      <c r="A429" s="85">
        <v>43462448</v>
      </c>
      <c r="B429" s="153" t="s">
        <v>1043</v>
      </c>
      <c r="C429" s="82">
        <v>7885</v>
      </c>
      <c r="D429" s="83">
        <v>3113</v>
      </c>
      <c r="E429" s="100"/>
      <c r="F429" s="83" t="s">
        <v>1042</v>
      </c>
      <c r="G429" s="126">
        <v>57771</v>
      </c>
      <c r="H429" s="86">
        <f t="shared" si="25"/>
        <v>57.771999999999998</v>
      </c>
      <c r="I429" s="102">
        <f t="shared" si="27"/>
        <v>19.641999999999999</v>
      </c>
      <c r="J429" s="102">
        <f t="shared" si="28"/>
        <v>1.155</v>
      </c>
      <c r="K429" s="88">
        <f t="shared" si="26"/>
        <v>78.569000000000003</v>
      </c>
    </row>
    <row r="430" spans="1:11" ht="15" x14ac:dyDescent="0.2">
      <c r="A430" s="85">
        <v>75015960</v>
      </c>
      <c r="B430" s="153" t="s">
        <v>1045</v>
      </c>
      <c r="C430" s="82">
        <v>7886</v>
      </c>
      <c r="D430" s="83">
        <v>3117</v>
      </c>
      <c r="E430" s="100"/>
      <c r="F430" s="83" t="s">
        <v>1044</v>
      </c>
      <c r="G430" s="126">
        <v>25811</v>
      </c>
      <c r="H430" s="86">
        <f t="shared" si="25"/>
        <v>25.811</v>
      </c>
      <c r="I430" s="102">
        <f t="shared" si="27"/>
        <v>8.7759999999999998</v>
      </c>
      <c r="J430" s="102">
        <f t="shared" si="28"/>
        <v>0.51600000000000001</v>
      </c>
      <c r="K430" s="88">
        <f t="shared" si="26"/>
        <v>35.103000000000002</v>
      </c>
    </row>
    <row r="431" spans="1:11" ht="30" x14ac:dyDescent="0.2">
      <c r="A431" s="85">
        <v>70995079</v>
      </c>
      <c r="B431" s="156" t="s">
        <v>1047</v>
      </c>
      <c r="C431" s="82">
        <v>7887</v>
      </c>
      <c r="D431" s="83">
        <v>3113</v>
      </c>
      <c r="E431" s="100"/>
      <c r="F431" s="83" t="s">
        <v>1046</v>
      </c>
      <c r="G431" s="126">
        <v>109446</v>
      </c>
      <c r="H431" s="86">
        <f t="shared" si="25"/>
        <v>109.447</v>
      </c>
      <c r="I431" s="102">
        <f t="shared" si="27"/>
        <v>37.212000000000003</v>
      </c>
      <c r="J431" s="102">
        <f t="shared" si="28"/>
        <v>2.1890000000000001</v>
      </c>
      <c r="K431" s="88">
        <f t="shared" si="26"/>
        <v>148.84799999999998</v>
      </c>
    </row>
    <row r="432" spans="1:11" ht="30" x14ac:dyDescent="0.2">
      <c r="A432" s="85">
        <v>47466928</v>
      </c>
      <c r="B432" s="153" t="s">
        <v>1049</v>
      </c>
      <c r="C432" s="82">
        <v>7888</v>
      </c>
      <c r="D432" s="83">
        <v>3113</v>
      </c>
      <c r="E432" s="100"/>
      <c r="F432" s="83" t="s">
        <v>1048</v>
      </c>
      <c r="G432" s="126">
        <v>75199</v>
      </c>
      <c r="H432" s="86">
        <f t="shared" si="25"/>
        <v>75.2</v>
      </c>
      <c r="I432" s="102">
        <f t="shared" si="27"/>
        <v>25.568000000000001</v>
      </c>
      <c r="J432" s="102">
        <f t="shared" si="28"/>
        <v>1.504</v>
      </c>
      <c r="K432" s="88">
        <f t="shared" si="26"/>
        <v>102.27200000000001</v>
      </c>
    </row>
    <row r="433" spans="1:11" ht="15" x14ac:dyDescent="0.2">
      <c r="A433" s="85">
        <v>71005889</v>
      </c>
      <c r="B433" s="153" t="s">
        <v>1051</v>
      </c>
      <c r="C433" s="82">
        <v>7890</v>
      </c>
      <c r="D433" s="83">
        <v>3117</v>
      </c>
      <c r="E433" s="100"/>
      <c r="F433" s="83" t="s">
        <v>1050</v>
      </c>
      <c r="G433" s="126">
        <v>90265</v>
      </c>
      <c r="H433" s="86">
        <f t="shared" si="25"/>
        <v>90.266000000000005</v>
      </c>
      <c r="I433" s="102">
        <f t="shared" si="27"/>
        <v>30.69</v>
      </c>
      <c r="J433" s="102">
        <f t="shared" si="28"/>
        <v>1.8049999999999999</v>
      </c>
      <c r="K433" s="88">
        <f t="shared" si="26"/>
        <v>122.76100000000001</v>
      </c>
    </row>
    <row r="434" spans="1:11" ht="15" x14ac:dyDescent="0.2">
      <c r="A434" s="85">
        <v>70947163</v>
      </c>
      <c r="B434" s="153" t="s">
        <v>1053</v>
      </c>
      <c r="C434" s="82">
        <v>7892</v>
      </c>
      <c r="D434" s="83">
        <v>3113</v>
      </c>
      <c r="E434" s="100"/>
      <c r="F434" s="83" t="s">
        <v>1052</v>
      </c>
      <c r="G434" s="126">
        <v>105252</v>
      </c>
      <c r="H434" s="86">
        <f t="shared" si="25"/>
        <v>105.253</v>
      </c>
      <c r="I434" s="102">
        <f t="shared" si="27"/>
        <v>35.786000000000001</v>
      </c>
      <c r="J434" s="102">
        <f t="shared" si="28"/>
        <v>2.105</v>
      </c>
      <c r="K434" s="88">
        <f t="shared" si="26"/>
        <v>143.14399999999998</v>
      </c>
    </row>
    <row r="435" spans="1:11" ht="15" x14ac:dyDescent="0.2">
      <c r="A435" s="97">
        <v>68247630</v>
      </c>
      <c r="B435" s="155" t="s">
        <v>1055</v>
      </c>
      <c r="C435" s="95">
        <v>7893</v>
      </c>
      <c r="D435" s="96">
        <v>3113</v>
      </c>
      <c r="E435" s="100"/>
      <c r="F435" s="96" t="s">
        <v>1054</v>
      </c>
      <c r="G435" s="127">
        <v>118331</v>
      </c>
      <c r="H435" s="86">
        <f t="shared" si="25"/>
        <v>118.33199999999999</v>
      </c>
      <c r="I435" s="102">
        <f t="shared" si="27"/>
        <v>40.232999999999997</v>
      </c>
      <c r="J435" s="102">
        <f t="shared" si="28"/>
        <v>2.367</v>
      </c>
      <c r="K435" s="88">
        <f t="shared" si="26"/>
        <v>160.93199999999999</v>
      </c>
    </row>
    <row r="436" spans="1:11" ht="15" x14ac:dyDescent="0.2">
      <c r="A436" s="97">
        <v>67440703</v>
      </c>
      <c r="B436" s="156" t="s">
        <v>1057</v>
      </c>
      <c r="C436" s="95">
        <v>7894</v>
      </c>
      <c r="D436" s="96">
        <v>3231</v>
      </c>
      <c r="E436" s="100"/>
      <c r="F436" s="96" t="s">
        <v>1056</v>
      </c>
      <c r="G436" s="127">
        <v>23580</v>
      </c>
      <c r="H436" s="86">
        <f t="shared" si="25"/>
        <v>23.58</v>
      </c>
      <c r="I436" s="102">
        <f t="shared" si="27"/>
        <v>8.0169999999999995</v>
      </c>
      <c r="J436" s="102">
        <f t="shared" si="28"/>
        <v>0.47199999999999998</v>
      </c>
      <c r="K436" s="88">
        <f t="shared" si="26"/>
        <v>32.068999999999996</v>
      </c>
    </row>
    <row r="437" spans="1:11" ht="15" x14ac:dyDescent="0.2">
      <c r="A437" s="112">
        <v>67440665</v>
      </c>
      <c r="B437" s="160" t="s">
        <v>1059</v>
      </c>
      <c r="C437" s="110">
        <v>7895</v>
      </c>
      <c r="D437" s="111">
        <v>3231</v>
      </c>
      <c r="E437" s="100"/>
      <c r="F437" s="111" t="s">
        <v>1058</v>
      </c>
      <c r="G437" s="129">
        <v>19140</v>
      </c>
      <c r="H437" s="86">
        <f t="shared" si="25"/>
        <v>19.14</v>
      </c>
      <c r="I437" s="102">
        <f t="shared" si="27"/>
        <v>6.508</v>
      </c>
      <c r="J437" s="102">
        <f t="shared" si="28"/>
        <v>0.38300000000000001</v>
      </c>
      <c r="K437" s="88">
        <f t="shared" si="26"/>
        <v>26.030999999999999</v>
      </c>
    </row>
    <row r="438" spans="1:11" ht="15.75" thickBot="1" x14ac:dyDescent="0.25">
      <c r="A438" s="114">
        <v>75111586</v>
      </c>
      <c r="B438" s="161" t="s">
        <v>1061</v>
      </c>
      <c r="C438" s="162">
        <v>7896</v>
      </c>
      <c r="D438" s="113">
        <v>3113</v>
      </c>
      <c r="E438" s="163"/>
      <c r="F438" s="113" t="s">
        <v>1060</v>
      </c>
      <c r="G438" s="130">
        <v>73590</v>
      </c>
      <c r="H438" s="164">
        <f>ROUND(G438/1000*$H$445,3)</f>
        <v>73.590999999999994</v>
      </c>
      <c r="I438" s="165">
        <f t="shared" si="27"/>
        <v>25.021000000000001</v>
      </c>
      <c r="J438" s="165">
        <f t="shared" si="28"/>
        <v>1.472</v>
      </c>
      <c r="K438" s="166">
        <f t="shared" si="26"/>
        <v>100.08399999999999</v>
      </c>
    </row>
    <row r="439" spans="1:11" ht="13.5" thickBot="1" x14ac:dyDescent="0.25">
      <c r="K439" s="115"/>
    </row>
    <row r="440" spans="1:11" ht="15.75" thickBot="1" x14ac:dyDescent="0.25">
      <c r="B440" s="116"/>
      <c r="F440" s="116"/>
      <c r="G440" s="124">
        <f>SUM(G4:G438)</f>
        <v>18772457</v>
      </c>
      <c r="H440" s="117">
        <f>SUM(H4:H438)</f>
        <v>18772.606000000014</v>
      </c>
      <c r="I440" s="118">
        <f>SUM(I4:I438)</f>
        <v>6382.698000000003</v>
      </c>
      <c r="J440" s="119">
        <f>SUM(J4:J438)</f>
        <v>375.45700000000022</v>
      </c>
      <c r="K440" s="120">
        <f>SUM(K4:K438)</f>
        <v>25530.761000000006</v>
      </c>
    </row>
    <row r="441" spans="1:11" x14ac:dyDescent="0.2">
      <c r="B441" s="116"/>
      <c r="F441" s="116"/>
      <c r="G441" s="116"/>
      <c r="H441" s="121"/>
      <c r="I441" s="121"/>
      <c r="J441" s="121"/>
      <c r="K441" s="121"/>
    </row>
    <row r="442" spans="1:11" x14ac:dyDescent="0.2">
      <c r="B442" s="72"/>
      <c r="F442" s="72"/>
      <c r="G442" s="72"/>
      <c r="H442" s="122"/>
      <c r="I442" s="122"/>
      <c r="J442" s="122"/>
      <c r="K442" s="122"/>
    </row>
    <row r="445" spans="1:11" x14ac:dyDescent="0.2">
      <c r="H445" s="187">
        <f>'tab. 4 tarify krajské'!$H$102</f>
        <v>1.0000102</v>
      </c>
    </row>
  </sheetData>
  <customSheetViews>
    <customSheetView guid="{4BB4DAD8-FCE9-4D2C-A50F-9EA79B8B178D}" scale="90" hiddenColumns="1" topLeftCell="C1">
      <pane xSplit="6" ySplit="3" topLeftCell="I421" activePane="bottomRight" state="frozen"/>
      <selection pane="bottomRight" activeCell="J3" sqref="J3"/>
      <pageMargins left="0" right="0.23622047244094491" top="0.55118110236220474" bottom="0.31496062992125984" header="0.31496062992125984" footer="0.31496062992125984"/>
      <printOptions horizontalCentered="1"/>
      <pageSetup paperSize="9" scale="75" orientation="portrait" horizontalDpi="300" verticalDpi="300" r:id="rId1"/>
      <headerFooter alignWithMargins="0">
        <oddFooter>&amp;R&amp;P/&amp;N</oddFooter>
      </headerFooter>
    </customSheetView>
    <customSheetView guid="{56BD5F68-62B9-4062-943C-4CCF789466F8}" scale="90" showPageBreaks="1" printArea="1" hiddenColumns="1" topLeftCell="C1">
      <pane xSplit="6" ySplit="3" topLeftCell="I417" activePane="bottomRight" state="frozen"/>
      <selection pane="bottomRight" activeCell="K434" sqref="K434"/>
      <pageMargins left="0" right="0.23622047244094491" top="0.56000000000000005" bottom="0.31" header="0.31496062992125984" footer="0.31496062992125984"/>
      <printOptions horizontalCentered="1"/>
      <pageSetup paperSize="9" scale="75" orientation="portrait" horizontalDpi="300" verticalDpi="300" r:id="rId2"/>
      <headerFooter alignWithMargins="0">
        <oddFooter>&amp;R&amp;P/&amp;N</oddFooter>
      </headerFooter>
    </customSheetView>
    <customSheetView guid="{69B20673-DFC0-4949-AAA4-64FAC5D717DB}" scale="90" showPageBreaks="1" printArea="1" hiddenColumns="1" topLeftCell="C1">
      <pane xSplit="6" ySplit="3" topLeftCell="I425" activePane="bottomRight" state="frozen"/>
      <selection pane="bottomRight" activeCell="G142" sqref="G142"/>
      <pageMargins left="0" right="0.23622047244094491" top="0.56000000000000005" bottom="0.31" header="0.31496062992125984" footer="0.31496062992125984"/>
      <printOptions horizontalCentered="1"/>
      <pageSetup paperSize="9" scale="75" orientation="portrait" horizontalDpi="300" verticalDpi="300" r:id="rId3"/>
      <headerFooter alignWithMargins="0">
        <oddFooter>&amp;R&amp;P/&amp;N</oddFooter>
      </headerFooter>
    </customSheetView>
    <customSheetView guid="{E120AD13-4BD4-45B5-80BB-687EA65645BA}" scale="90" showPageBreaks="1" printArea="1" hiddenColumns="1" topLeftCell="C1">
      <pane xSplit="6" ySplit="3" topLeftCell="I421" activePane="bottomRight" state="frozen"/>
      <selection pane="bottomRight" activeCell="J3" sqref="J3"/>
      <pageMargins left="0" right="0.23622047244094491" top="0.55118110236220474" bottom="0.31496062992125984" header="0.31496062992125984" footer="0.31496062992125984"/>
      <printOptions horizontalCentered="1"/>
      <pageSetup paperSize="9" scale="75" orientation="portrait" horizontalDpi="300" verticalDpi="300" r:id="rId4"/>
      <headerFooter alignWithMargins="0">
        <oddFooter>&amp;R&amp;P/&amp;N</oddFooter>
      </headerFooter>
    </customSheetView>
  </customSheetViews>
  <printOptions horizontalCentered="1"/>
  <pageMargins left="0" right="0.23622047244094491" top="0.55118110236220474" bottom="0.31496062992125984" header="0.31496062992125984" footer="0.31496062992125984"/>
  <pageSetup paperSize="9" scale="75" orientation="portrait" horizontalDpi="300" verticalDpi="300" r:id="rId5"/>
  <headerFooter alignWithMargins="0">
    <oddFooter>&amp;R&amp;P/&amp;N</oddFooter>
  </headerFooter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4BB4DAD8-FCE9-4D2C-A50F-9EA79B8B178D}">
      <pageMargins left="0.7" right="0.7" top="0.78740157499999996" bottom="0.78740157499999996" header="0.3" footer="0.3"/>
    </customSheetView>
    <customSheetView guid="{56BD5F68-62B9-4062-943C-4CCF789466F8}">
      <pageMargins left="0.7" right="0.7" top="0.78740157499999996" bottom="0.78740157499999996" header="0.3" footer="0.3"/>
    </customSheetView>
    <customSheetView guid="{490DC2B3-7AC0-48DF-9DD4-006D9BC78ABF}">
      <pageMargins left="0.7" right="0.7" top="0.78740157499999996" bottom="0.78740157499999996" header="0.3" footer="0.3"/>
    </customSheetView>
    <customSheetView guid="{4FC50B86-FBB2-4678-9A59-7B70A15F872C}">
      <pageMargins left="0.7" right="0.7" top="0.78740157499999996" bottom="0.78740157499999996" header="0.3" footer="0.3"/>
    </customSheetView>
    <customSheetView guid="{9D488DBD-4A4A-4954-ACE8-D0E0BCCB9ABE}">
      <pageMargins left="0.7" right="0.7" top="0.78740157499999996" bottom="0.78740157499999996" header="0.3" footer="0.3"/>
    </customSheetView>
    <customSheetView guid="{69B20673-DFC0-4949-AAA4-64FAC5D717DB}">
      <pageMargins left="0.7" right="0.7" top="0.78740157499999996" bottom="0.78740157499999996" header="0.3" footer="0.3"/>
    </customSheetView>
    <customSheetView guid="{E120AD13-4BD4-45B5-80BB-687EA65645BA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4BB4DAD8-FCE9-4D2C-A50F-9EA79B8B178D}">
      <pageMargins left="0.7" right="0.7" top="0.78740157499999996" bottom="0.78740157499999996" header="0.3" footer="0.3"/>
    </customSheetView>
    <customSheetView guid="{56BD5F68-62B9-4062-943C-4CCF789466F8}">
      <pageMargins left="0.7" right="0.7" top="0.78740157499999996" bottom="0.78740157499999996" header="0.3" footer="0.3"/>
    </customSheetView>
    <customSheetView guid="{490DC2B3-7AC0-48DF-9DD4-006D9BC78ABF}">
      <pageMargins left="0.7" right="0.7" top="0.78740157499999996" bottom="0.78740157499999996" header="0.3" footer="0.3"/>
    </customSheetView>
    <customSheetView guid="{4FC50B86-FBB2-4678-9A59-7B70A15F872C}">
      <pageMargins left="0.7" right="0.7" top="0.78740157499999996" bottom="0.78740157499999996" header="0.3" footer="0.3"/>
    </customSheetView>
    <customSheetView guid="{9D488DBD-4A4A-4954-ACE8-D0E0BCCB9ABE}">
      <pageMargins left="0.7" right="0.7" top="0.78740157499999996" bottom="0.78740157499999996" header="0.3" footer="0.3"/>
    </customSheetView>
    <customSheetView guid="{69B20673-DFC0-4949-AAA4-64FAC5D717DB}">
      <pageMargins left="0.7" right="0.7" top="0.78740157499999996" bottom="0.78740157499999996" header="0.3" footer="0.3"/>
    </customSheetView>
    <customSheetView guid="{E120AD13-4BD4-45B5-80BB-687EA65645BA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4BB4DAD8-FCE9-4D2C-A50F-9EA79B8B178D}">
      <pageMargins left="0.7" right="0.7" top="0.78740157499999996" bottom="0.78740157499999996" header="0.3" footer="0.3"/>
    </customSheetView>
    <customSheetView guid="{56BD5F68-62B9-4062-943C-4CCF789466F8}">
      <pageMargins left="0.7" right="0.7" top="0.78740157499999996" bottom="0.78740157499999996" header="0.3" footer="0.3"/>
    </customSheetView>
    <customSheetView guid="{490DC2B3-7AC0-48DF-9DD4-006D9BC78ABF}">
      <pageMargins left="0.7" right="0.7" top="0.78740157499999996" bottom="0.78740157499999996" header="0.3" footer="0.3"/>
    </customSheetView>
    <customSheetView guid="{4FC50B86-FBB2-4678-9A59-7B70A15F872C}">
      <pageMargins left="0.7" right="0.7" top="0.78740157499999996" bottom="0.78740157499999996" header="0.3" footer="0.3"/>
    </customSheetView>
    <customSheetView guid="{9D488DBD-4A4A-4954-ACE8-D0E0BCCB9ABE}">
      <pageMargins left="0.7" right="0.7" top="0.78740157499999996" bottom="0.78740157499999996" header="0.3" footer="0.3"/>
    </customSheetView>
    <customSheetView guid="{69B20673-DFC0-4949-AAA4-64FAC5D717DB}">
      <pageMargins left="0.7" right="0.7" top="0.78740157499999996" bottom="0.78740157499999996" header="0.3" footer="0.3"/>
    </customSheetView>
    <customSheetView guid="{E120AD13-4BD4-45B5-80BB-687EA65645BA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tab. 4 tarify krajské</vt:lpstr>
      <vt:lpstr>tab. 5 tarify obecní</vt:lpstr>
      <vt:lpstr>List1</vt:lpstr>
      <vt:lpstr>List2</vt:lpstr>
      <vt:lpstr>List3</vt:lpstr>
      <vt:lpstr>'tab. 4 tarify krajské'!Názvy_tisku</vt:lpstr>
      <vt:lpstr>'tab. 5 tarify obecní'!Názvy_tisku</vt:lpstr>
      <vt:lpstr>'tab. 4 tarify krajské'!Oblast_tisku</vt:lpstr>
      <vt:lpstr>'tab. 5 tarify obecní'!Oblast_tisku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Jarkovský</dc:creator>
  <cp:lastModifiedBy>Olšáková Andrea Mgr.</cp:lastModifiedBy>
  <cp:lastPrinted>2017-06-22T12:36:40Z</cp:lastPrinted>
  <dcterms:created xsi:type="dcterms:W3CDTF">2017-06-18T10:15:34Z</dcterms:created>
  <dcterms:modified xsi:type="dcterms:W3CDTF">2017-06-28T08:43:57Z</dcterms:modified>
</cp:coreProperties>
</file>